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8C4F1C90-05EB-6A55-5F09-09C24B55AC0B}"/>
  <workbookPr codeName="ThisWorkbook" defaultThemeVersion="124226"/>
  <mc:AlternateContent xmlns:mc="http://schemas.openxmlformats.org/markup-compatibility/2006">
    <mc:Choice Requires="x15">
      <x15ac:absPath xmlns:x15ac="http://schemas.microsoft.com/office/spreadsheetml/2010/11/ac" url="C:\Users\pharris\Desktop\Accounting Forms\Travel\"/>
    </mc:Choice>
  </mc:AlternateContent>
  <bookViews>
    <workbookView xWindow="0" yWindow="0" windowWidth="21600" windowHeight="10290"/>
  </bookViews>
  <sheets>
    <sheet name="TravelReimbursement" sheetId="1" r:id="rId1"/>
    <sheet name="MileageWorksheet" sheetId="4" state="hidden" r:id="rId2"/>
    <sheet name="parameters" sheetId="2" state="hidden" r:id="rId3"/>
    <sheet name="Sheet1" sheetId="5" r:id="rId4"/>
  </sheets>
  <definedNames>
    <definedName name="a_cartype">parameters!$J$4:$J$5</definedName>
    <definedName name="a_countries">parameters!$D$2:$D$198</definedName>
    <definedName name="a_states">parameters!$B$2:$B$60</definedName>
    <definedName name="a_x">parameters!$G$9:$G$10</definedName>
    <definedName name="a_yn">parameters!$I$9:$I$10</definedName>
    <definedName name="f_car_higherrate">TravelReimbursement!$L$51</definedName>
    <definedName name="f_city">TravelReimbursement!$G$6</definedName>
    <definedName name="f_costcode">TravelReimbursement!$E$43</definedName>
    <definedName name="f_country">TravelReimbursement!$G$8</definedName>
    <definedName name="f_depdate">TravelReimbursement!$J$7</definedName>
    <definedName name="f_deptime">TravelReimbursement!$K$7</definedName>
    <definedName name="f_name">TravelReimbursement!$D$6</definedName>
    <definedName name="f_PID">TravelReimbursement!$D$7</definedName>
    <definedName name="f_purpose">TravelReimbursement!$D$10</definedName>
    <definedName name="f_retdate">TravelReimbursement!$J$8</definedName>
    <definedName name="f_rettime">TravelReimbursement!$K$8</definedName>
    <definedName name="f_state">TravelReimbursement!$G$7</definedName>
    <definedName name="InState">parameters!$G$4:$G$6</definedName>
    <definedName name="OutofState">parameters!$H$4:$H$6</definedName>
    <definedName name="_xlnm.Print_Area" localSheetId="1">MileageWorksheet!$A$1:$H$44</definedName>
    <definedName name="_xlnm.Print_Area" localSheetId="0">TravelReimbursement!$A$1:$L$118</definedName>
    <definedName name="_xlnm.Print_Titles" localSheetId="0">TravelReimbursement!$1:$6</definedName>
    <definedName name="r_mileage_higher">parameters!$K$5</definedName>
    <definedName name="r_mileage_lower">parameters!$K$4</definedName>
    <definedName name="r_totalmileage">TravelReimbursement!$L$100</definedName>
    <definedName name="t_weekday">parameters!$G$13:$H$19</definedName>
    <definedName name="toggle_state">TravelReimbursement!$I$6</definedName>
  </definedNames>
  <calcPr calcId="162913"/>
</workbook>
</file>

<file path=xl/calcChain.xml><?xml version="1.0" encoding="utf-8"?>
<calcChain xmlns="http://schemas.openxmlformats.org/spreadsheetml/2006/main">
  <c r="I6" i="1" l="1"/>
  <c r="K104" i="1" l="1"/>
  <c r="K105" i="1"/>
  <c r="K106" i="1"/>
  <c r="K107" i="1"/>
  <c r="K103" i="1"/>
  <c r="K100" i="1"/>
  <c r="K95" i="1"/>
  <c r="K96" i="1"/>
  <c r="K97" i="1"/>
  <c r="K94" i="1"/>
  <c r="K76" i="1"/>
  <c r="K77" i="1"/>
  <c r="K78" i="1"/>
  <c r="K75" i="1"/>
  <c r="K74" i="1"/>
  <c r="K71" i="1"/>
  <c r="K66" i="1"/>
  <c r="K67" i="1"/>
  <c r="K68" i="1"/>
  <c r="K65" i="1"/>
  <c r="J108" i="1" l="1"/>
  <c r="I108" i="1"/>
  <c r="H108" i="1"/>
  <c r="G108" i="1"/>
  <c r="F108" i="1"/>
  <c r="E108" i="1"/>
  <c r="D108" i="1"/>
  <c r="J98" i="1"/>
  <c r="I98" i="1"/>
  <c r="H98" i="1"/>
  <c r="G98" i="1"/>
  <c r="F98" i="1"/>
  <c r="E98" i="1"/>
  <c r="D98" i="1"/>
  <c r="K29" i="1" l="1"/>
  <c r="L29" i="1" s="1"/>
  <c r="L77" i="1" s="1"/>
  <c r="L106" i="1" s="1"/>
  <c r="E21" i="1" l="1"/>
  <c r="F21" i="1"/>
  <c r="G21" i="1"/>
  <c r="H21" i="1"/>
  <c r="I21" i="1"/>
  <c r="J21" i="1"/>
  <c r="D21" i="1"/>
  <c r="J79" i="1"/>
  <c r="I79" i="1"/>
  <c r="H79" i="1"/>
  <c r="G79" i="1"/>
  <c r="F79" i="1"/>
  <c r="E79" i="1"/>
  <c r="D79" i="1"/>
  <c r="J69" i="1"/>
  <c r="I69" i="1"/>
  <c r="H69" i="1"/>
  <c r="G69" i="1"/>
  <c r="F69" i="1"/>
  <c r="E69" i="1"/>
  <c r="D69" i="1"/>
  <c r="K23" i="1"/>
  <c r="L23" i="1" s="1"/>
  <c r="L71" i="1" s="1"/>
  <c r="L100" i="1" s="1"/>
  <c r="E24" i="1" s="1"/>
  <c r="H101" i="1" l="1"/>
  <c r="D101" i="1"/>
  <c r="G72" i="1"/>
  <c r="G101" i="1"/>
  <c r="J72" i="1"/>
  <c r="F72" i="1"/>
  <c r="J101" i="1"/>
  <c r="F101" i="1"/>
  <c r="I72" i="1"/>
  <c r="E72" i="1"/>
  <c r="I101" i="1"/>
  <c r="E101" i="1"/>
  <c r="H72" i="1"/>
  <c r="D72" i="1"/>
  <c r="I24" i="1"/>
  <c r="F24" i="1"/>
  <c r="J24" i="1"/>
  <c r="G24" i="1"/>
  <c r="D24" i="1"/>
  <c r="H24" i="1"/>
  <c r="C2" i="4"/>
  <c r="E22" i="4"/>
  <c r="E24" i="4" s="1"/>
  <c r="K101" i="1" l="1"/>
  <c r="K72" i="1"/>
  <c r="K24" i="1"/>
  <c r="L24" i="1" s="1"/>
  <c r="K28" i="1"/>
  <c r="L28" i="1" s="1"/>
  <c r="L76" i="1" s="1"/>
  <c r="L105" i="1" s="1"/>
  <c r="E31" i="1"/>
  <c r="F31" i="1"/>
  <c r="G31" i="1"/>
  <c r="H31" i="1"/>
  <c r="I31" i="1"/>
  <c r="J31" i="1"/>
  <c r="D31" i="1"/>
  <c r="K26" i="1"/>
  <c r="L26" i="1" s="1"/>
  <c r="K30" i="1"/>
  <c r="L30" i="1" s="1"/>
  <c r="L78" i="1" s="1"/>
  <c r="L107" i="1" s="1"/>
  <c r="K27" i="1"/>
  <c r="L27" i="1" s="1"/>
  <c r="L75" i="1" s="1"/>
  <c r="K18" i="1"/>
  <c r="L18" i="1" s="1"/>
  <c r="L66" i="1" s="1"/>
  <c r="L95" i="1" s="1"/>
  <c r="K19" i="1"/>
  <c r="L19" i="1" s="1"/>
  <c r="L67" i="1" s="1"/>
  <c r="K20" i="1"/>
  <c r="L20" i="1" s="1"/>
  <c r="L68" i="1" s="1"/>
  <c r="L97" i="1" s="1"/>
  <c r="K17" i="1"/>
  <c r="L17" i="1" s="1"/>
  <c r="D14" i="1"/>
  <c r="E14" i="1" s="1"/>
  <c r="L72" i="1" l="1"/>
  <c r="L101" i="1" s="1"/>
  <c r="L31" i="1"/>
  <c r="L74" i="1"/>
  <c r="L103" i="1" s="1"/>
  <c r="L104" i="1"/>
  <c r="L96" i="1"/>
  <c r="L21" i="1"/>
  <c r="L65" i="1"/>
  <c r="L94" i="1" s="1"/>
  <c r="K98" i="1"/>
  <c r="K108" i="1"/>
  <c r="G114" i="1"/>
  <c r="G115" i="1" s="1"/>
  <c r="J114" i="1"/>
  <c r="J115" i="1" s="1"/>
  <c r="F114" i="1"/>
  <c r="F115" i="1" s="1"/>
  <c r="I114" i="1"/>
  <c r="I115" i="1" s="1"/>
  <c r="E114" i="1"/>
  <c r="E115" i="1" s="1"/>
  <c r="H114" i="1"/>
  <c r="H115" i="1" s="1"/>
  <c r="D114" i="1"/>
  <c r="K69" i="1"/>
  <c r="K79" i="1"/>
  <c r="H85" i="1"/>
  <c r="H86" i="1" s="1"/>
  <c r="D85" i="1"/>
  <c r="F85" i="1"/>
  <c r="F86" i="1" s="1"/>
  <c r="I85" i="1"/>
  <c r="I86" i="1" s="1"/>
  <c r="E85" i="1"/>
  <c r="E86" i="1" s="1"/>
  <c r="G85" i="1"/>
  <c r="G86" i="1" s="1"/>
  <c r="J85" i="1"/>
  <c r="J86" i="1" s="1"/>
  <c r="K21" i="1"/>
  <c r="F37" i="1"/>
  <c r="F38" i="1" s="1"/>
  <c r="F14" i="1"/>
  <c r="G14" i="1" s="1"/>
  <c r="H14" i="1" s="1"/>
  <c r="I14" i="1" s="1"/>
  <c r="J14" i="1" s="1"/>
  <c r="D62" i="1" s="1"/>
  <c r="E62" i="1" s="1"/>
  <c r="F62" i="1" s="1"/>
  <c r="G62" i="1" s="1"/>
  <c r="H62" i="1" s="1"/>
  <c r="I62" i="1" s="1"/>
  <c r="J62" i="1" s="1"/>
  <c r="D91" i="1" s="1"/>
  <c r="E91" i="1" s="1"/>
  <c r="F91" i="1" s="1"/>
  <c r="G91" i="1" s="1"/>
  <c r="H91" i="1" s="1"/>
  <c r="I91" i="1" s="1"/>
  <c r="J91" i="1" s="1"/>
  <c r="I37" i="1"/>
  <c r="I38" i="1" s="1"/>
  <c r="E37" i="1"/>
  <c r="E38" i="1" s="1"/>
  <c r="H37" i="1"/>
  <c r="H38" i="1" s="1"/>
  <c r="D37" i="1"/>
  <c r="D38" i="1" s="1"/>
  <c r="G37" i="1"/>
  <c r="G38" i="1" s="1"/>
  <c r="J37" i="1"/>
  <c r="J38" i="1" s="1"/>
  <c r="K31" i="1"/>
  <c r="L98" i="1" l="1"/>
  <c r="L79" i="1"/>
  <c r="L108" i="1"/>
  <c r="L69" i="1"/>
  <c r="D86" i="1"/>
  <c r="K85" i="1"/>
  <c r="K114" i="1"/>
  <c r="D115" i="1"/>
  <c r="K37" i="1"/>
  <c r="L37" i="1" s="1"/>
  <c r="L38" i="1" s="1"/>
  <c r="L85" i="1" l="1"/>
  <c r="L114" i="1" s="1"/>
  <c r="L115" i="1" s="1"/>
  <c r="K115" i="1"/>
  <c r="K38" i="1"/>
  <c r="L86" i="1" l="1"/>
  <c r="K86" i="1"/>
  <c r="K5" i="1" s="1"/>
  <c r="K39" i="1" l="1"/>
</calcChain>
</file>

<file path=xl/sharedStrings.xml><?xml version="1.0" encoding="utf-8"?>
<sst xmlns="http://schemas.openxmlformats.org/spreadsheetml/2006/main" count="493" uniqueCount="382">
  <si>
    <t>Weekday:</t>
  </si>
  <si>
    <t>Sun.</t>
  </si>
  <si>
    <t>Mon.</t>
  </si>
  <si>
    <t>Tues.</t>
  </si>
  <si>
    <t>Wed.</t>
  </si>
  <si>
    <t>Thur.</t>
  </si>
  <si>
    <t>Fri.</t>
  </si>
  <si>
    <t>Sat.</t>
  </si>
  <si>
    <t>Departure:</t>
  </si>
  <si>
    <t>Return:</t>
  </si>
  <si>
    <t>Date</t>
  </si>
  <si>
    <t>Time</t>
  </si>
  <si>
    <t>Traveler PID:</t>
  </si>
  <si>
    <t>Traveler Name:</t>
  </si>
  <si>
    <t>t_weekday</t>
  </si>
  <si>
    <t>Breakfast</t>
  </si>
  <si>
    <t>Lunch</t>
  </si>
  <si>
    <t>Dinner</t>
  </si>
  <si>
    <t>Parking</t>
  </si>
  <si>
    <t>Internet</t>
  </si>
  <si>
    <t>Registration fees</t>
  </si>
  <si>
    <t>Transportation</t>
  </si>
  <si>
    <t>Meals</t>
  </si>
  <si>
    <r>
      <t xml:space="preserve">Relevant Dates </t>
    </r>
    <r>
      <rPr>
        <b/>
        <sz val="11"/>
        <rFont val="Symbol"/>
        <family val="1"/>
        <charset val="2"/>
      </rPr>
      <t>®</t>
    </r>
  </si>
  <si>
    <t>Please enter amounts into the relevant category by dates:</t>
  </si>
  <si>
    <t>Please enter "x" into the appropriate meal for each date charged:</t>
  </si>
  <si>
    <t>x</t>
  </si>
  <si>
    <t>a_x</t>
  </si>
  <si>
    <t>Airfare/Train</t>
  </si>
  <si>
    <t>Total Reimbursement</t>
  </si>
  <si>
    <t>Subtotal Meals</t>
  </si>
  <si>
    <t>Total by Day</t>
  </si>
  <si>
    <t>Subtotal Transport</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</si>
  <si>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</si>
  <si>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</si>
  <si>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</si>
  <si>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</si>
  <si>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</si>
  <si>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</si>
  <si>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</si>
  <si>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</si>
  <si>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</si>
  <si>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</si>
  <si>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</si>
  <si>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</si>
  <si>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</si>
  <si>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</si>
  <si>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</si>
  <si>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</si>
  <si>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</si>
  <si>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</si>
  <si>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</si>
  <si>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</si>
  <si>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</si>
  <si>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</si>
  <si>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</si>
  <si>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</si>
  <si>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</si>
  <si>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</si>
  <si>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</si>
  <si>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</si>
  <si>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</si>
  <si>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</si>
  <si>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</si>
  <si>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</si>
  <si>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</si>
  <si>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</si>
  <si>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</si>
  <si>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</si>
  <si>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</si>
  <si>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</si>
  <si>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</si>
  <si>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</si>
  <si>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</si>
  <si>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</si>
  <si>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</si>
  <si>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</si>
  <si>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</si>
  <si>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</si>
  <si>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</si>
  <si>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</si>
  <si>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</si>
  <si>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</si>
  <si>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InState</t>
  </si>
  <si>
    <t>OutofState</t>
  </si>
  <si>
    <t>Hotel</t>
  </si>
  <si>
    <t>Travel City:</t>
  </si>
  <si>
    <t>Travel State:</t>
  </si>
  <si>
    <t>Travel Country:</t>
  </si>
  <si>
    <t>Telephone</t>
  </si>
  <si>
    <t>a_states</t>
  </si>
  <si>
    <t>Afghanistan</t>
  </si>
  <si>
    <t>Albania</t>
  </si>
  <si>
    <t>Algeria</t>
  </si>
  <si>
    <t>Andorra</t>
  </si>
  <si>
    <t>Angola</t>
  </si>
  <si>
    <t>Antigua &amp; Deps</t>
  </si>
  <si>
    <t>Argentina</t>
  </si>
  <si>
    <t>Armenia</t>
  </si>
  <si>
    <t>Australia</t>
  </si>
  <si>
    <t>Austria</t>
  </si>
  <si>
    <t>Azerbaijan</t>
  </si>
  <si>
    <t>Bahamas</t>
  </si>
  <si>
    <t>Bahrain</t>
  </si>
  <si>
    <t>Bangladesh</t>
  </si>
  <si>
    <t>Barbados</t>
  </si>
  <si>
    <t>Belarus</t>
  </si>
  <si>
    <t>Belgium</t>
  </si>
  <si>
    <t>Belize</t>
  </si>
  <si>
    <t>Benin</t>
  </si>
  <si>
    <t>Bhutan</t>
  </si>
  <si>
    <t>Bolivia</t>
  </si>
  <si>
    <t>Bosnia Herzegovina</t>
  </si>
  <si>
    <t>Botswana</t>
  </si>
  <si>
    <t>Brazil</t>
  </si>
  <si>
    <t>Brunei</t>
  </si>
  <si>
    <t>Bulgaria</t>
  </si>
  <si>
    <t>Burkina</t>
  </si>
  <si>
    <t>Burundi</t>
  </si>
  <si>
    <t>Cambodia</t>
  </si>
  <si>
    <t>Cameroon</t>
  </si>
  <si>
    <t>Canada</t>
  </si>
  <si>
    <t>Cape Verde</t>
  </si>
  <si>
    <t>Central African Rep</t>
  </si>
  <si>
    <t>Chad</t>
  </si>
  <si>
    <t>Chile</t>
  </si>
  <si>
    <t>China</t>
  </si>
  <si>
    <t>Colombia</t>
  </si>
  <si>
    <t>Comoros</t>
  </si>
  <si>
    <t>Congo</t>
  </si>
  <si>
    <t>Congo {Democratic Rep}</t>
  </si>
  <si>
    <t>Costa Rica</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</si>
  <si>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</si>
  <si>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</si>
  <si>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</si>
  <si>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</si>
  <si>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</si>
  <si>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</si>
  <si>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</si>
  <si>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</si>
  <si>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</si>
  <si>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</si>
  <si>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</si>
  <si>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</si>
  <si>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</si>
  <si>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</si>
  <si>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</si>
  <si>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</si>
  <si>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Fiji</t>
  </si>
  <si>
    <t>Finland</t>
  </si>
  <si>
    <t>France</t>
  </si>
  <si>
    <t>Gabon</t>
  </si>
  <si>
    <t>Gambia</t>
  </si>
  <si>
    <t>Germany</t>
  </si>
  <si>
    <t>Ghana</t>
  </si>
  <si>
    <t>Greece</t>
  </si>
  <si>
    <t>Grenada</t>
  </si>
  <si>
    <t>Guatemala</t>
  </si>
  <si>
    <t>Guinea</t>
  </si>
  <si>
    <t>Guinea-Bissau</t>
  </si>
  <si>
    <t>Guyana</t>
  </si>
  <si>
    <t>Haiti</t>
  </si>
  <si>
    <t>Honduras</t>
  </si>
  <si>
    <t>Hungary</t>
  </si>
  <si>
    <t>Iceland</t>
  </si>
  <si>
    <t>India</t>
  </si>
  <si>
    <t>Indonesia</t>
  </si>
  <si>
    <t>Iran</t>
  </si>
  <si>
    <t>Iraq</t>
  </si>
  <si>
    <t>Ireland {Republic}</t>
  </si>
  <si>
    <t>Israel</t>
  </si>
  <si>
    <t>Italy</t>
  </si>
  <si>
    <t>Ivory Coast</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</si>
  <si>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</si>
  <si>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</si>
  <si>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</si>
  <si>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</si>
  <si>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</si>
  <si>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</si>
  <si>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</si>
  <si>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</si>
  <si>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</si>
  <si>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</si>
  <si>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</si>
  <si>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</si>
  <si>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</si>
  <si>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</si>
  <si>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</si>
  <si>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</si>
  <si>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</si>
  <si>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</si>
  <si>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</si>
  <si>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</si>
  <si>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</si>
  <si>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</si>
  <si>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</si>
  <si>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</si>
  <si>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</si>
  <si>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</si>
  <si>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</si>
  <si>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</si>
  <si>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</si>
  <si>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</si>
  <si>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</si>
  <si>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</si>
  <si>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</si>
  <si>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</si>
  <si>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</si>
  <si>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</si>
  <si>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</si>
  <si>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</si>
  <si>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</si>
  <si>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</si>
  <si>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</si>
  <si>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</si>
  <si>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</si>
  <si>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</si>
  <si>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</si>
  <si>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</si>
  <si>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</si>
  <si>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</si>
  <si>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</si>
  <si>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</si>
  <si>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</si>
  <si>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</si>
  <si>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</si>
  <si>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</si>
  <si>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</si>
  <si>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</si>
  <si>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</si>
  <si>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</si>
  <si>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</si>
  <si>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</si>
  <si>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Russian Federation</t>
  </si>
  <si>
    <t>Rwanda</t>
  </si>
  <si>
    <t>St Kitts &amp; Nevis</t>
  </si>
  <si>
    <t>St Lucia</t>
  </si>
  <si>
    <t>Saint Vincent &amp;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</si>
  <si>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</si>
  <si>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</si>
  <si>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</si>
  <si>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</si>
  <si>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</si>
  <si>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</si>
  <si>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</si>
  <si>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</si>
  <si>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</si>
  <si>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</si>
  <si>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</si>
  <si>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</si>
  <si>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</si>
  <si>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</si>
  <si>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</si>
  <si>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</si>
  <si>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</si>
  <si>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</si>
  <si>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</si>
  <si>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</si>
  <si>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</si>
  <si>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</si>
  <si>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t>
  </si>
  <si>
    <t>Taiwan</t>
  </si>
  <si>
    <t>Tajikistan</t>
  </si>
  <si>
    <t>Tanzania</t>
  </si>
  <si>
    <t>Thailand</t>
  </si>
  <si>
    <t>Togo</t>
  </si>
  <si>
    <t>Tonga</t>
  </si>
  <si>
    <t>Trinidad &amp;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</si>
  <si>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</si>
  <si>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</si>
  <si>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</si>
  <si>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</si>
  <si>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</si>
  <si>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</si>
  <si>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</si>
  <si>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</si>
  <si>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</si>
  <si>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</si>
  <si>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</si>
  <si>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</si>
  <si>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</si>
  <si>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</si>
  <si>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</si>
  <si>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</si>
  <si>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</si>
  <si>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</si>
  <si>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 xml:space="preserve"> Mileage Reimbursement Form</t>
  </si>
  <si>
    <t xml:space="preserve"> </t>
  </si>
  <si>
    <t xml:space="preserve">Expense Detail </t>
  </si>
  <si>
    <t>Total Miles *</t>
  </si>
  <si>
    <t>Departure City</t>
  </si>
  <si>
    <t>Destination City</t>
  </si>
  <si>
    <t>Accounting Information</t>
  </si>
  <si>
    <t>Account number</t>
  </si>
  <si>
    <t>Total miles:</t>
  </si>
  <si>
    <t>(automatic calculation)</t>
  </si>
  <si>
    <t>Budget Type</t>
  </si>
  <si>
    <t>Rate per mile:</t>
  </si>
  <si>
    <t>**</t>
  </si>
  <si>
    <t>eff 01/01/10</t>
  </si>
  <si>
    <t>Total mileage reimbursement:</t>
  </si>
  <si>
    <t>News Department</t>
  </si>
  <si>
    <t xml:space="preserve">Other: </t>
  </si>
  <si>
    <t>Public Affairs Programming (S.O.T. &amp; P.P.)</t>
  </si>
  <si>
    <t>Employee Signature                                            Date</t>
  </si>
  <si>
    <t xml:space="preserve">                                    </t>
  </si>
  <si>
    <t xml:space="preserve"> Signature of Approving Dean's Unit Manager                                           Date        </t>
  </si>
  <si>
    <t>Y/N</t>
  </si>
  <si>
    <t>*</t>
  </si>
  <si>
    <t>If the trip exceeded 100 total miles, did you request a car from UNC Motor Pool?</t>
  </si>
  <si>
    <t>If you requested a Motor Pool car and one was not available, please document the</t>
  </si>
  <si>
    <t>date of your request and the person you spoke to.  If you made the request on-line,</t>
  </si>
  <si>
    <t>please attach a copy.</t>
  </si>
  <si>
    <t>______________________________________________</t>
  </si>
  <si>
    <t>Date of request</t>
  </si>
  <si>
    <t>Motor Pool Representative</t>
  </si>
  <si>
    <t>Instructions:</t>
  </si>
  <si>
    <t>1.    This form can be completed monthly (or earlier if you wish)</t>
  </si>
  <si>
    <t>2.    Please enter the date, description, and applicable expenses</t>
  </si>
  <si>
    <t>3.    Please check the account for payment</t>
  </si>
  <si>
    <t>4.    If a trip exceeds 100 miles, and a UNC Motor Pool vehicle is available,</t>
  </si>
  <si>
    <t>mileage will only be reimbursed at $.30/mi.</t>
  </si>
  <si>
    <t>a_countries</t>
  </si>
  <si>
    <t>Round Trip (Y/N)</t>
  </si>
  <si>
    <t>Purpose and Description of Trip (flights from where to where, etc.):</t>
  </si>
  <si>
    <t>Total</t>
  </si>
  <si>
    <t>District of Columbia</t>
  </si>
  <si>
    <t>Y</t>
  </si>
  <si>
    <t>N</t>
  </si>
  <si>
    <t>a_cartype</t>
  </si>
  <si>
    <r>
      <t>Mileage</t>
    </r>
    <r>
      <rPr>
        <i/>
        <sz val="10"/>
        <color theme="1"/>
        <rFont val="Calibri"/>
        <family val="2"/>
        <scheme val="minor"/>
      </rPr>
      <t/>
    </r>
  </si>
  <si>
    <t>Taxi/Tolls/Public</t>
  </si>
  <si>
    <t>Rental Car / Gas</t>
  </si>
  <si>
    <r>
      <t xml:space="preserve">Enter </t>
    </r>
    <r>
      <rPr>
        <b/>
        <i/>
        <u/>
        <sz val="10"/>
        <color theme="1"/>
        <rFont val="Calibri"/>
        <family val="2"/>
        <scheme val="minor"/>
      </rPr>
      <t>miles</t>
    </r>
    <r>
      <rPr>
        <i/>
        <sz val="10"/>
        <color theme="1"/>
        <rFont val="Calibri"/>
        <family val="2"/>
        <scheme val="minor"/>
      </rPr>
      <t xml:space="preserve"> driven --&gt;</t>
    </r>
  </si>
  <si>
    <t>r_statecar</t>
  </si>
  <si>
    <t>r_personalcar</t>
  </si>
  <si>
    <t>a_yn</t>
  </si>
  <si>
    <t>Other</t>
  </si>
  <si>
    <t>Subtotal Lodging &amp; Other</t>
  </si>
  <si>
    <t>Lodging &amp; Other</t>
  </si>
  <si>
    <t>Updated 2/17/14</t>
  </si>
  <si>
    <t>Puerto Rico</t>
  </si>
  <si>
    <t>Guam</t>
  </si>
  <si>
    <t>American Samoa</t>
  </si>
  <si>
    <t>United States Virgin Islands</t>
  </si>
  <si>
    <t>Northern Mariana Islands</t>
  </si>
  <si>
    <t xml:space="preserve">Supplemental Info for Mileage: </t>
  </si>
  <si>
    <t>OUT OF COUNTRY</t>
  </si>
  <si>
    <t>Weekly</t>
  </si>
  <si>
    <t>Notes (optional):
(press alt+enter to add
new lines within a cell)</t>
  </si>
  <si>
    <t>Running</t>
  </si>
  <si>
    <t>GRAND</t>
  </si>
  <si>
    <t>TOTAL</t>
  </si>
  <si>
    <t>Personal car rate - $0.30/mi</t>
  </si>
  <si>
    <t>State car was unavailable (please provide support) - $0.56/mi</t>
  </si>
  <si>
    <t>2. I requested a state car but one was unavailable -</t>
  </si>
  <si>
    <t>Bus Unit</t>
  </si>
  <si>
    <t>Source</t>
  </si>
  <si>
    <t>Dept</t>
  </si>
  <si>
    <t>Fund</t>
  </si>
  <si>
    <t>Program</t>
  </si>
  <si>
    <t>Cost Code 1</t>
  </si>
  <si>
    <t>Cost Code 2</t>
  </si>
  <si>
    <t>Cost Code 3</t>
  </si>
  <si>
    <t>Project ID</t>
  </si>
  <si>
    <t>1. A state car was not requested. Use state car rate:</t>
  </si>
  <si>
    <t xml:space="preserve">        documentation of the request is attached:</t>
  </si>
  <si>
    <t>Trip exceeded 100 miles - please "X" in appropriate case:</t>
  </si>
  <si>
    <t>Employee Travel Reimbursement Form</t>
  </si>
  <si>
    <t>If Excel error appears, click "Enable".</t>
  </si>
  <si>
    <t>Please only enter data in YELLOW fields.</t>
  </si>
  <si>
    <t>Chartfields (Finance Office Use)</t>
  </si>
  <si>
    <t>Enter source of funds (name or number):</t>
  </si>
  <si>
    <r>
      <t xml:space="preserve">
Please ensure </t>
    </r>
    <r>
      <rPr>
        <b/>
        <i/>
        <sz val="11"/>
        <color theme="1"/>
        <rFont val="Calibri"/>
        <family val="2"/>
        <scheme val="minor"/>
      </rPr>
      <t>all</t>
    </r>
    <r>
      <rPr>
        <b/>
        <sz val="11"/>
        <color theme="1"/>
        <rFont val="Calibri"/>
        <family val="2"/>
        <scheme val="minor"/>
      </rPr>
      <t xml:space="preserve"> original receipts related to this trip are attached and legible. Missing receipts will delay your reimbursement.
</t>
    </r>
  </si>
  <si>
    <t>John Flysalot</t>
  </si>
  <si>
    <t>Orlando</t>
  </si>
  <si>
    <t xml:space="preserve">This example shows that Dr Flysalot drove from his home to RDU Airport and parked there (paid for parking on the 11th when he returned) flew to Orlando (round trip airfare noted on day of departure), took a cab to the hotel, and stayed three nights. Saturday night dinner was an event included in registration, so no per diem for that meal. No breakfast per diem due to time of departure on Thursday and no dinner per diem due to time of return on Sunday (departure before 6am receives breakfast per diem, return after 8pm for dinner per diem). Took cab back to airport on Sunday, flew back to RDU, paid for parking and drove home. </t>
  </si>
  <si>
    <t>Faculty/Student:</t>
  </si>
  <si>
    <t>Student</t>
  </si>
  <si>
    <t>Department of Communication</t>
  </si>
  <si>
    <t xml:space="preserve">Flew RDU to Orlando round-trip for the annual meeting of the NCA. </t>
  </si>
  <si>
    <t>Arts and Sciences, $400 department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</si>
</sst>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_);[Red]\(&quot;$&quot;#,##0.00\)"/>
    <numFmt numFmtId="44" formatCode="_(&quot;$&quot;* #,##0.00_);_(&quot;$&quot;* \(#,##0.00\);_(&quot;$&quot;* &quot;-&quot;??_);_(@_)"/>
    <numFmt numFmtId="43" formatCode="_(* #,##0.00_);_(* \(#,##0.00\);_(* &quot;-&quot;??_);_(@_)"/>
    <numFmt numFmtId="164" formatCode="m/d/yy;@"/>
    <numFmt numFmtId="165" formatCode="[$-409]h:mm\ AM/PM;@"/>
    <numFmt numFmtId="166" formatCode="####\-#####"/>
    <numFmt numFmtId="167" formatCode="mm/dd/yy;@"/>
    <numFmt numFmtId="168" formatCode="&quot;$&quot;#,##0.000"/>
    <numFmt numFmtId="169" formatCode="&quot;$&quot;#,##0.00"/>
    <numFmt numFmtId="170" formatCode="_(* #,##0_);_(* \(#,##0\);_(* &quot;-&quot;??_);_(@_)"/>
    <numFmt numFmtId="171" formatCode="_(&quot;$&quot;* #,##0.000_);_(&quot;$&quot;* \(#,##0.000\);_(&quot;$&quot;* &quot;-&quot;???_);_(@_)"/>
  </numFmts>
  <fonts count="43">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sz val="11"/>
      <color indexed="8"/>
      <name val="Calibri"/>
      <family val="2"/>
    </font>
    <font>
      <sz val="10"/>
      <color theme="1"/>
      <name val="Calibri"/>
      <family val="2"/>
      <scheme val="minor"/>
    </font>
    <font>
      <b/>
      <sz val="11"/>
      <name val="Calibri"/>
      <family val="2"/>
      <scheme val="minor"/>
    </font>
    <font>
      <b/>
      <sz val="11"/>
      <name val="Symbol"/>
      <family val="1"/>
      <charset val="2"/>
    </font>
    <font>
      <b/>
      <sz val="10"/>
      <name val="Calibri"/>
      <family val="2"/>
      <scheme val="minor"/>
    </font>
    <font>
      <b/>
      <i/>
      <sz val="11"/>
      <color theme="1"/>
      <name val="Calibri"/>
      <family val="2"/>
      <scheme val="minor"/>
    </font>
    <font>
      <b/>
      <sz val="9"/>
      <name val="Calibri"/>
      <family val="2"/>
      <scheme val="minor"/>
    </font>
    <font>
      <b/>
      <sz val="14"/>
      <color theme="1"/>
      <name val="Calibri"/>
      <family val="2"/>
      <scheme val="minor"/>
    </font>
    <font>
      <b/>
      <sz val="10"/>
      <color theme="1"/>
      <name val="Calibri"/>
      <family val="2"/>
      <scheme val="minor"/>
    </font>
    <font>
      <b/>
      <i/>
      <sz val="10"/>
      <color theme="1"/>
      <name val="Calibri"/>
      <family val="2"/>
      <scheme val="minor"/>
    </font>
    <font>
      <sz val="11"/>
      <color rgb="FF333333"/>
      <name val="Calibri"/>
      <family val="2"/>
      <scheme val="minor"/>
    </font>
    <font>
      <sz val="10"/>
      <color theme="0" tint="-4.9989318521683403E-2"/>
      <name val="Calibri"/>
      <family val="2"/>
      <scheme val="minor"/>
    </font>
    <font>
      <b/>
      <i/>
      <sz val="9"/>
      <color theme="1"/>
      <name val="Calibri"/>
      <family val="2"/>
      <scheme val="minor"/>
    </font>
    <font>
      <b/>
      <i/>
      <u/>
      <sz val="11"/>
      <color theme="1"/>
      <name val="Calibri"/>
      <family val="2"/>
      <scheme val="minor"/>
    </font>
    <font>
      <sz val="12"/>
      <color theme="1"/>
      <name val="Calibri"/>
      <family val="2"/>
      <scheme val="minor"/>
    </font>
    <font>
      <b/>
      <sz val="12"/>
      <color theme="1"/>
      <name val="Calibri"/>
      <family val="2"/>
      <scheme val="minor"/>
    </font>
    <font>
      <sz val="11"/>
      <color rgb="FF000000"/>
      <name val="Calibri"/>
      <family val="2"/>
    </font>
    <font>
      <b/>
      <i/>
      <sz val="9"/>
      <color rgb="FFFF0000"/>
      <name val="Calibri"/>
      <family val="2"/>
      <scheme val="minor"/>
    </font>
    <font>
      <sz val="10"/>
      <name val="Arial"/>
      <family val="2"/>
    </font>
    <font>
      <sz val="18"/>
      <name val="Albertus Medium"/>
      <family val="2"/>
    </font>
    <font>
      <sz val="10"/>
      <name val="Albertus Medium"/>
      <family val="2"/>
    </font>
    <font>
      <b/>
      <sz val="10"/>
      <name val="Albertus Medium"/>
      <family val="2"/>
    </font>
    <font>
      <b/>
      <sz val="10"/>
      <name val="Arial"/>
      <family val="2"/>
    </font>
    <font>
      <b/>
      <i/>
      <sz val="10"/>
      <name val="Albertus Medium"/>
      <family val="2"/>
    </font>
    <font>
      <u/>
      <sz val="10"/>
      <name val="Albertus Medium"/>
      <family val="2"/>
    </font>
    <font>
      <i/>
      <sz val="11"/>
      <color theme="1"/>
      <name val="Calibri"/>
      <family val="2"/>
      <scheme val="minor"/>
    </font>
    <font>
      <b/>
      <i/>
      <sz val="12"/>
      <color theme="1"/>
      <name val="Calibri"/>
      <family val="2"/>
      <scheme val="minor"/>
    </font>
    <font>
      <b/>
      <i/>
      <u/>
      <sz val="10"/>
      <color theme="1"/>
      <name val="Calibri"/>
      <family val="2"/>
      <scheme val="minor"/>
    </font>
    <font>
      <i/>
      <sz val="10"/>
      <color theme="1"/>
      <name val="Calibri"/>
      <family val="2"/>
      <scheme val="minor"/>
    </font>
    <font>
      <sz val="10"/>
      <color theme="0"/>
      <name val="Calibri"/>
      <family val="2"/>
      <scheme val="minor"/>
    </font>
    <font>
      <b/>
      <i/>
      <sz val="10"/>
      <color rgb="FFFF0000"/>
      <name val="Calibri"/>
      <family val="2"/>
      <scheme val="minor"/>
    </font>
    <font>
      <b/>
      <i/>
      <sz val="10"/>
      <color theme="0"/>
      <name val="Calibri"/>
      <family val="2"/>
      <scheme val="minor"/>
    </font>
    <font>
      <sz val="8"/>
      <color theme="1"/>
      <name val="Calibri"/>
      <family val="2"/>
      <scheme val="minor"/>
    </font>
    <font>
      <sz val="11"/>
      <color theme="0"/>
      <name val="Calibri"/>
      <family val="2"/>
      <scheme val="minor"/>
    </font>
    <font>
      <b/>
      <sz val="11"/>
      <color theme="0"/>
      <name val="Calibri"/>
      <family val="2"/>
      <scheme val="minor"/>
    </font>
    <font>
      <b/>
      <u/>
      <sz val="11"/>
      <color theme="0"/>
      <name val="Calibri"/>
      <family val="2"/>
      <scheme val="minor"/>
    </font>
    <font>
      <i/>
      <sz val="11"/>
      <color theme="0"/>
      <name val="Calibri"/>
      <family val="2"/>
      <scheme val="minor"/>
    </font>
    <font>
      <b/>
      <i/>
      <sz val="11"/>
      <color theme="0"/>
      <name val="Calibri"/>
      <family val="2"/>
      <scheme val="minor"/>
    </font>
    <font>
      <b/>
      <i/>
      <sz val="10"/>
      <color theme="1"/>
      <name val="Arial Black"/>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3" fillId="0" borderId="0"/>
    <xf numFmtId="0" fontId="22" fillId="0" borderId="0"/>
  </cellStyleXfs>
  <cellXfs count="192">
    <xf numFmtId="0" fontId="0" fillId="0" borderId="0" xfId="0"/>
    <xf numFmtId="0" fontId="0" fillId="0" borderId="0" xfId="0" applyFont="1"/>
    <xf numFmtId="0" fontId="0" fillId="0" borderId="0" xfId="0" applyFont="1" applyFill="1"/>
    <xf numFmtId="0" fontId="0" fillId="0" borderId="0" xfId="0" applyFont="1" applyFill="1" applyBorder="1"/>
    <xf numFmtId="0" fontId="0" fillId="0" borderId="0" xfId="0" applyFont="1" applyAlignment="1">
      <alignment vertical="top"/>
    </xf>
    <xf numFmtId="0" fontId="0" fillId="0" borderId="0" xfId="0"/>
    <xf numFmtId="0" fontId="0" fillId="0" borderId="9" xfId="0" applyBorder="1"/>
    <xf numFmtId="0" fontId="0" fillId="0" borderId="10" xfId="0" applyBorder="1"/>
    <xf numFmtId="0" fontId="0" fillId="0" borderId="11" xfId="0" applyBorder="1"/>
    <xf numFmtId="0" fontId="0" fillId="0" borderId="13" xfId="0" applyBorder="1"/>
    <xf numFmtId="0" fontId="0" fillId="0" borderId="14" xfId="0" applyBorder="1"/>
    <xf numFmtId="0" fontId="0" fillId="0" borderId="8" xfId="0" applyBorder="1"/>
    <xf numFmtId="0" fontId="5" fillId="0" borderId="0" xfId="0" applyFont="1"/>
    <xf numFmtId="0" fontId="0" fillId="0" borderId="4" xfId="0" applyBorder="1"/>
    <xf numFmtId="0" fontId="0" fillId="0" borderId="15" xfId="0" applyBorder="1"/>
    <xf numFmtId="0" fontId="0" fillId="2" borderId="0" xfId="0" applyFont="1" applyFill="1"/>
    <xf numFmtId="0" fontId="0" fillId="2" borderId="0" xfId="0" applyFont="1" applyFill="1" applyBorder="1"/>
    <xf numFmtId="0" fontId="11" fillId="2" borderId="0" xfId="0" applyFont="1" applyFill="1" applyAlignment="1">
      <alignment horizontal="right"/>
    </xf>
    <xf numFmtId="0" fontId="14" fillId="0" borderId="4" xfId="0" applyFont="1" applyBorder="1"/>
    <xf numFmtId="0" fontId="14" fillId="0" borderId="12" xfId="0" applyFont="1" applyBorder="1"/>
    <xf numFmtId="0" fontId="14" fillId="0" borderId="15" xfId="0" applyFont="1" applyBorder="1"/>
    <xf numFmtId="0" fontId="5" fillId="2" borderId="0" xfId="0" applyFont="1" applyFill="1"/>
    <xf numFmtId="0" fontId="5" fillId="2" borderId="0" xfId="0" applyFont="1" applyFill="1" applyAlignment="1">
      <alignment horizontal="center"/>
    </xf>
    <xf numFmtId="0" fontId="15" fillId="2" borderId="0" xfId="0" applyFont="1" applyFill="1"/>
    <xf numFmtId="0" fontId="5" fillId="2" borderId="0" xfId="0" applyFont="1" applyFill="1" applyAlignment="1">
      <alignment horizontal="right"/>
    </xf>
    <xf numFmtId="14" fontId="0" fillId="4" borderId="3" xfId="0" applyNumberFormat="1" applyFont="1" applyFill="1" applyBorder="1" applyProtection="1">
      <protection locked="0"/>
    </xf>
    <xf numFmtId="165" fontId="0" fillId="4" borderId="3" xfId="0" applyNumberFormat="1" applyFont="1" applyFill="1" applyBorder="1" applyProtection="1">
      <protection locked="0"/>
    </xf>
    <xf numFmtId="43" fontId="5" fillId="4" borderId="3" xfId="1" applyFont="1" applyFill="1" applyBorder="1" applyProtection="1">
      <protection locked="0"/>
    </xf>
    <xf numFmtId="0" fontId="5" fillId="4" borderId="3" xfId="0" applyFont="1" applyFill="1" applyBorder="1" applyAlignment="1" applyProtection="1">
      <alignment horizontal="center" vertical="center"/>
      <protection locked="0"/>
    </xf>
    <xf numFmtId="43" fontId="12" fillId="2" borderId="0" xfId="1" applyFont="1" applyFill="1" applyAlignment="1">
      <alignment vertical="top"/>
    </xf>
    <xf numFmtId="43" fontId="12" fillId="2" borderId="0" xfId="0" applyNumberFormat="1" applyFont="1" applyFill="1"/>
    <xf numFmtId="0" fontId="0" fillId="2" borderId="5" xfId="0" applyFont="1" applyFill="1" applyBorder="1" applyProtection="1"/>
    <xf numFmtId="0" fontId="0" fillId="2" borderId="0" xfId="0" applyFont="1" applyFill="1" applyProtection="1"/>
    <xf numFmtId="0" fontId="10" fillId="3" borderId="3" xfId="6" applyFont="1" applyFill="1" applyBorder="1" applyAlignment="1" applyProtection="1">
      <alignment horizontal="center" vertical="center"/>
    </xf>
    <xf numFmtId="0" fontId="6" fillId="3" borderId="3" xfId="6" applyFont="1" applyFill="1" applyBorder="1" applyAlignment="1" applyProtection="1">
      <alignment vertical="center"/>
    </xf>
    <xf numFmtId="164" fontId="6" fillId="3" borderId="3" xfId="6" applyNumberFormat="1" applyFont="1" applyFill="1" applyBorder="1" applyAlignment="1" applyProtection="1">
      <alignment horizontal="center" vertical="center"/>
    </xf>
    <xf numFmtId="0" fontId="6" fillId="2" borderId="0" xfId="6" applyFont="1" applyFill="1" applyBorder="1" applyAlignment="1" applyProtection="1">
      <alignment vertical="center"/>
    </xf>
    <xf numFmtId="164" fontId="6" fillId="2" borderId="0" xfId="6" applyNumberFormat="1" applyFont="1" applyFill="1" applyBorder="1" applyAlignment="1" applyProtection="1">
      <alignment horizontal="center" vertical="center"/>
    </xf>
    <xf numFmtId="0" fontId="6" fillId="2" borderId="0" xfId="6" applyFont="1" applyFill="1" applyBorder="1" applyAlignment="1" applyProtection="1">
      <alignment horizontal="center" vertical="center"/>
    </xf>
    <xf numFmtId="0" fontId="9" fillId="2" borderId="0" xfId="0" applyFont="1" applyFill="1" applyProtection="1"/>
    <xf numFmtId="0" fontId="8" fillId="2" borderId="0" xfId="6" applyFont="1" applyFill="1" applyBorder="1" applyAlignment="1" applyProtection="1">
      <alignment horizontal="center" vertical="center"/>
    </xf>
    <xf numFmtId="44" fontId="8" fillId="2" borderId="0" xfId="2" applyFont="1" applyFill="1" applyBorder="1" applyAlignment="1" applyProtection="1">
      <alignment horizontal="center" vertical="center"/>
    </xf>
    <xf numFmtId="0" fontId="18" fillId="0" borderId="0" xfId="0" applyFont="1"/>
    <xf numFmtId="0" fontId="0" fillId="0" borderId="12" xfId="0" applyBorder="1"/>
    <xf numFmtId="0" fontId="20" fillId="0" borderId="12" xfId="0" applyFont="1" applyBorder="1" applyAlignment="1">
      <alignment vertical="center"/>
    </xf>
    <xf numFmtId="0" fontId="20" fillId="0" borderId="15" xfId="0" applyFont="1" applyBorder="1" applyAlignment="1">
      <alignment vertical="center"/>
    </xf>
    <xf numFmtId="0" fontId="21" fillId="2" borderId="0" xfId="0" applyFont="1" applyFill="1" applyAlignment="1">
      <alignment horizontal="left"/>
    </xf>
    <xf numFmtId="0" fontId="24" fillId="0" borderId="0" xfId="7" applyFont="1"/>
    <xf numFmtId="0" fontId="25" fillId="0" borderId="0" xfId="7" applyFont="1" applyAlignment="1">
      <alignment horizontal="right"/>
    </xf>
    <xf numFmtId="0" fontId="24" fillId="0" borderId="0" xfId="7" applyFont="1" applyBorder="1" applyAlignment="1">
      <alignment horizontal="center"/>
    </xf>
    <xf numFmtId="0" fontId="24" fillId="0" borderId="0" xfId="7" applyFont="1" applyBorder="1"/>
    <xf numFmtId="0" fontId="24" fillId="0" borderId="0" xfId="7" applyFont="1" applyAlignment="1">
      <alignment horizontal="center"/>
    </xf>
    <xf numFmtId="0" fontId="25" fillId="0" borderId="3" xfId="7" applyFont="1" applyBorder="1" applyAlignment="1">
      <alignment horizontal="center"/>
    </xf>
    <xf numFmtId="0" fontId="25" fillId="0" borderId="3" xfId="7" applyFont="1" applyBorder="1" applyAlignment="1">
      <alignment horizontal="center" wrapText="1"/>
    </xf>
    <xf numFmtId="164" fontId="24" fillId="0" borderId="3" xfId="7" applyNumberFormat="1" applyFont="1" applyBorder="1"/>
    <xf numFmtId="0" fontId="24" fillId="0" borderId="3" xfId="7" applyFont="1" applyBorder="1" applyAlignment="1">
      <alignment horizontal="center"/>
    </xf>
    <xf numFmtId="0" fontId="24" fillId="0" borderId="3" xfId="7" applyFont="1" applyBorder="1"/>
    <xf numFmtId="16" fontId="27" fillId="0" borderId="3" xfId="7" applyNumberFormat="1" applyFont="1" applyBorder="1"/>
    <xf numFmtId="0" fontId="25" fillId="0" borderId="3" xfId="7" applyFont="1" applyBorder="1" applyAlignment="1">
      <alignment horizontal="right"/>
    </xf>
    <xf numFmtId="0" fontId="25" fillId="0" borderId="0" xfId="7" applyFont="1" applyBorder="1" applyAlignment="1">
      <alignment horizontal="right"/>
    </xf>
    <xf numFmtId="0" fontId="25" fillId="0" borderId="0" xfId="7" applyFont="1" applyBorder="1" applyAlignment="1">
      <alignment horizontal="center"/>
    </xf>
    <xf numFmtId="8" fontId="25" fillId="0" borderId="0" xfId="7" applyNumberFormat="1" applyFont="1" applyBorder="1" applyAlignment="1">
      <alignment horizontal="center"/>
    </xf>
    <xf numFmtId="168" fontId="25" fillId="0" borderId="0" xfId="7" applyNumberFormat="1" applyFont="1" applyBorder="1" applyAlignment="1">
      <alignment horizontal="center"/>
    </xf>
    <xf numFmtId="169" fontId="25" fillId="0" borderId="0" xfId="7" applyNumberFormat="1" applyFont="1" applyBorder="1" applyAlignment="1">
      <alignment horizontal="center"/>
    </xf>
    <xf numFmtId="0" fontId="24" fillId="0" borderId="1" xfId="7" applyFont="1" applyBorder="1"/>
    <xf numFmtId="0" fontId="25" fillId="0" borderId="0" xfId="7" applyFont="1" applyBorder="1" applyAlignment="1">
      <alignment horizontal="left" vertical="top"/>
    </xf>
    <xf numFmtId="0" fontId="25" fillId="0" borderId="0" xfId="7" applyFont="1" applyBorder="1" applyAlignment="1">
      <alignment horizontal="center" vertical="top"/>
    </xf>
    <xf numFmtId="0" fontId="24" fillId="0" borderId="0" xfId="7" applyFont="1" applyAlignment="1">
      <alignment vertical="top"/>
    </xf>
    <xf numFmtId="0" fontId="28" fillId="0" borderId="0" xfId="7" applyFont="1"/>
    <xf numFmtId="0" fontId="27" fillId="0" borderId="0" xfId="7" applyFont="1"/>
    <xf numFmtId="0" fontId="24" fillId="0" borderId="0" xfId="7" applyFont="1" applyAlignment="1">
      <alignment horizontal="left"/>
    </xf>
    <xf numFmtId="44" fontId="12" fillId="2" borderId="3" xfId="2" applyFont="1" applyFill="1" applyBorder="1" applyProtection="1"/>
    <xf numFmtId="44" fontId="12" fillId="2" borderId="0" xfId="2" applyFont="1" applyFill="1" applyAlignment="1" applyProtection="1">
      <alignment vertical="top"/>
    </xf>
    <xf numFmtId="0" fontId="5" fillId="2" borderId="0" xfId="0" applyFont="1" applyFill="1" applyAlignment="1" applyProtection="1">
      <alignment horizontal="right"/>
    </xf>
    <xf numFmtId="0" fontId="0" fillId="2" borderId="0" xfId="0" applyFont="1" applyFill="1" applyBorder="1" applyProtection="1"/>
    <xf numFmtId="0" fontId="5" fillId="2" borderId="0" xfId="0" applyFont="1" applyFill="1" applyProtection="1"/>
    <xf numFmtId="0" fontId="16" fillId="2" borderId="0" xfId="0" applyFont="1" applyFill="1" applyProtection="1"/>
    <xf numFmtId="0" fontId="5" fillId="2" borderId="0" xfId="0" applyFont="1" applyFill="1" applyBorder="1" applyProtection="1"/>
    <xf numFmtId="0" fontId="0" fillId="2" borderId="0" xfId="0" applyFont="1" applyFill="1" applyAlignment="1" applyProtection="1">
      <alignment vertical="top"/>
    </xf>
    <xf numFmtId="0" fontId="13" fillId="2" borderId="0" xfId="0" applyFont="1" applyFill="1" applyAlignment="1" applyProtection="1">
      <alignment horizontal="left" vertical="top"/>
    </xf>
    <xf numFmtId="0" fontId="29" fillId="2" borderId="0" xfId="0" applyFont="1" applyFill="1" applyProtection="1"/>
    <xf numFmtId="0" fontId="18" fillId="2" borderId="0" xfId="0" applyFont="1" applyFill="1" applyProtection="1"/>
    <xf numFmtId="0" fontId="19" fillId="3" borderId="0" xfId="0" applyFont="1" applyFill="1" applyProtection="1"/>
    <xf numFmtId="0" fontId="12" fillId="2" borderId="0" xfId="0" applyFont="1" applyFill="1" applyProtection="1"/>
    <xf numFmtId="0" fontId="17" fillId="2" borderId="0" xfId="0" applyFont="1" applyFill="1" applyProtection="1"/>
    <xf numFmtId="0" fontId="2" fillId="2" borderId="0" xfId="0" applyFont="1" applyFill="1" applyProtection="1"/>
    <xf numFmtId="0" fontId="0" fillId="0" borderId="0" xfId="0" applyFont="1" applyProtection="1"/>
    <xf numFmtId="0" fontId="0" fillId="2" borderId="0" xfId="0" applyFont="1" applyFill="1" applyAlignment="1" applyProtection="1">
      <alignment horizontal="right"/>
    </xf>
    <xf numFmtId="44" fontId="5" fillId="2" borderId="0" xfId="2" applyFont="1" applyFill="1" applyProtection="1"/>
    <xf numFmtId="44" fontId="0" fillId="2" borderId="0" xfId="2" applyFont="1" applyFill="1" applyProtection="1"/>
    <xf numFmtId="44" fontId="12" fillId="2" borderId="0" xfId="2" applyFont="1" applyFill="1" applyBorder="1" applyAlignment="1" applyProtection="1">
      <alignment vertical="top"/>
    </xf>
    <xf numFmtId="44" fontId="13" fillId="2" borderId="0" xfId="2" applyFont="1" applyFill="1" applyAlignment="1" applyProtection="1">
      <alignment horizontal="right"/>
    </xf>
    <xf numFmtId="0" fontId="0" fillId="0" borderId="0" xfId="0" applyAlignment="1">
      <alignment horizontal="right"/>
    </xf>
    <xf numFmtId="0" fontId="0" fillId="2" borderId="0" xfId="0" applyFont="1" applyFill="1" applyAlignment="1" applyProtection="1">
      <alignment horizontal="center"/>
    </xf>
    <xf numFmtId="0" fontId="30" fillId="2" borderId="0" xfId="0" applyFont="1" applyFill="1" applyBorder="1" applyProtection="1"/>
    <xf numFmtId="44" fontId="19" fillId="3" borderId="0" xfId="2" applyFont="1" applyFill="1"/>
    <xf numFmtId="0" fontId="10" fillId="3" borderId="4" xfId="6" applyFont="1" applyFill="1" applyBorder="1" applyAlignment="1" applyProtection="1">
      <alignment horizontal="center" vertical="center"/>
    </xf>
    <xf numFmtId="0" fontId="6" fillId="3" borderId="15" xfId="6" applyFont="1" applyFill="1" applyBorder="1" applyAlignment="1" applyProtection="1">
      <alignment horizontal="center" vertical="center"/>
    </xf>
    <xf numFmtId="0" fontId="19" fillId="2" borderId="0" xfId="0" applyFont="1" applyFill="1" applyAlignment="1">
      <alignment horizontal="right" vertical="center" indent="1"/>
    </xf>
    <xf numFmtId="44" fontId="19" fillId="2" borderId="16" xfId="2" applyFont="1" applyFill="1" applyBorder="1" applyAlignment="1">
      <alignment vertical="center"/>
    </xf>
    <xf numFmtId="0" fontId="9" fillId="2" borderId="0" xfId="0" applyFont="1" applyFill="1" applyBorder="1" applyProtection="1"/>
    <xf numFmtId="0" fontId="32" fillId="2" borderId="0" xfId="0" applyFont="1" applyFill="1" applyAlignment="1">
      <alignment horizontal="right" vertical="top"/>
    </xf>
    <xf numFmtId="170" fontId="5" fillId="4" borderId="3" xfId="1" applyNumberFormat="1" applyFont="1" applyFill="1" applyBorder="1" applyProtection="1">
      <protection locked="0"/>
    </xf>
    <xf numFmtId="0" fontId="32" fillId="2" borderId="0" xfId="0" applyFont="1" applyFill="1" applyAlignment="1">
      <alignment horizontal="right"/>
    </xf>
    <xf numFmtId="44" fontId="34" fillId="2" borderId="0" xfId="2" applyFont="1" applyFill="1" applyAlignment="1" applyProtection="1">
      <alignment horizontal="right"/>
    </xf>
    <xf numFmtId="170" fontId="12" fillId="0" borderId="0" xfId="1" applyNumberFormat="1" applyFont="1"/>
    <xf numFmtId="0" fontId="10" fillId="3" borderId="7" xfId="6" applyFont="1" applyFill="1" applyBorder="1" applyAlignment="1" applyProtection="1">
      <alignment vertical="center"/>
    </xf>
    <xf numFmtId="0" fontId="10" fillId="3" borderId="6" xfId="6" applyFont="1" applyFill="1" applyBorder="1" applyAlignment="1" applyProtection="1">
      <alignment vertical="center"/>
    </xf>
    <xf numFmtId="44" fontId="13" fillId="2" borderId="0" xfId="2" applyFont="1" applyFill="1" applyAlignment="1" applyProtection="1">
      <alignment horizontal="right" vertical="top"/>
    </xf>
    <xf numFmtId="0" fontId="29" fillId="2" borderId="0" xfId="0" applyFont="1" applyFill="1" applyAlignment="1" applyProtection="1">
      <alignment horizontal="right"/>
    </xf>
    <xf numFmtId="0" fontId="9" fillId="0" borderId="0" xfId="0" applyFont="1"/>
    <xf numFmtId="0" fontId="0" fillId="0" borderId="0" xfId="0" applyBorder="1"/>
    <xf numFmtId="0" fontId="20" fillId="0" borderId="0" xfId="0" applyFont="1" applyBorder="1" applyAlignment="1">
      <alignment vertical="center"/>
    </xf>
    <xf numFmtId="0" fontId="0" fillId="2" borderId="0" xfId="0" applyFont="1" applyFill="1" applyAlignment="1">
      <alignment vertical="top"/>
    </xf>
    <xf numFmtId="44" fontId="19" fillId="5" borderId="0" xfId="2" applyFont="1" applyFill="1"/>
    <xf numFmtId="0" fontId="36" fillId="4" borderId="7" xfId="0" applyNumberFormat="1" applyFont="1" applyFill="1" applyBorder="1" applyAlignment="1" applyProtection="1">
      <alignment vertical="top"/>
      <protection locked="0"/>
    </xf>
    <xf numFmtId="0" fontId="36" fillId="4" borderId="2" xfId="0" applyNumberFormat="1" applyFont="1" applyFill="1" applyBorder="1" applyAlignment="1" applyProtection="1">
      <alignment vertical="top"/>
      <protection locked="0"/>
    </xf>
    <xf numFmtId="0" fontId="36" fillId="4" borderId="6" xfId="0" applyNumberFormat="1" applyFont="1" applyFill="1" applyBorder="1" applyAlignment="1" applyProtection="1">
      <alignment vertical="top"/>
      <protection locked="0"/>
    </xf>
    <xf numFmtId="0" fontId="6" fillId="3" borderId="4" xfId="6" applyFont="1" applyFill="1" applyBorder="1" applyAlignment="1" applyProtection="1">
      <alignment horizontal="center" vertical="center"/>
    </xf>
    <xf numFmtId="170" fontId="12" fillId="2" borderId="0" xfId="1" applyNumberFormat="1" applyFont="1" applyFill="1"/>
    <xf numFmtId="44" fontId="12" fillId="6" borderId="3" xfId="2" applyFont="1" applyFill="1" applyBorder="1" applyProtection="1"/>
    <xf numFmtId="44" fontId="12" fillId="6" borderId="0" xfId="2" applyFont="1" applyFill="1" applyAlignment="1" applyProtection="1">
      <alignment vertical="top"/>
    </xf>
    <xf numFmtId="170" fontId="12" fillId="6" borderId="0" xfId="1" applyNumberFormat="1" applyFont="1" applyFill="1"/>
    <xf numFmtId="0" fontId="0" fillId="6" borderId="0" xfId="0" applyFont="1" applyFill="1" applyProtection="1"/>
    <xf numFmtId="44" fontId="5" fillId="6" borderId="0" xfId="2" applyFont="1" applyFill="1" applyProtection="1"/>
    <xf numFmtId="44" fontId="0" fillId="6" borderId="0" xfId="2" applyFont="1" applyFill="1" applyProtection="1"/>
    <xf numFmtId="44" fontId="12" fillId="6" borderId="0" xfId="2" applyFont="1" applyFill="1" applyBorder="1" applyAlignment="1" applyProtection="1">
      <alignment vertical="top"/>
    </xf>
    <xf numFmtId="0" fontId="6" fillId="6" borderId="0" xfId="6" applyFont="1" applyFill="1" applyBorder="1" applyAlignment="1" applyProtection="1">
      <alignment horizontal="center" vertical="center"/>
    </xf>
    <xf numFmtId="44" fontId="8" fillId="6" borderId="0" xfId="2" applyFont="1" applyFill="1" applyBorder="1" applyAlignment="1" applyProtection="1">
      <alignment horizontal="center" vertical="center"/>
    </xf>
    <xf numFmtId="0" fontId="35" fillId="2" borderId="0" xfId="0" quotePrefix="1" applyFont="1" applyFill="1" applyProtection="1"/>
    <xf numFmtId="0" fontId="37" fillId="2" borderId="0" xfId="0" applyFont="1" applyFill="1" applyBorder="1" applyProtection="1"/>
    <xf numFmtId="0" fontId="37" fillId="2" borderId="0" xfId="0" applyFont="1" applyFill="1" applyBorder="1"/>
    <xf numFmtId="0" fontId="33" fillId="2" borderId="0" xfId="0" applyFont="1" applyFill="1" applyBorder="1" applyAlignment="1" applyProtection="1">
      <alignment horizontal="center" vertical="center"/>
      <protection locked="0"/>
    </xf>
    <xf numFmtId="0" fontId="9" fillId="7" borderId="18" xfId="0" applyFont="1" applyFill="1" applyBorder="1" applyProtection="1"/>
    <xf numFmtId="0" fontId="0" fillId="7" borderId="18" xfId="0" applyFont="1" applyFill="1" applyBorder="1" applyProtection="1"/>
    <xf numFmtId="0" fontId="0" fillId="7" borderId="19" xfId="0" applyFont="1" applyFill="1" applyBorder="1" applyProtection="1"/>
    <xf numFmtId="0" fontId="17" fillId="7" borderId="0" xfId="0" applyFont="1" applyFill="1" applyBorder="1" applyProtection="1"/>
    <xf numFmtId="0" fontId="0" fillId="7" borderId="0" xfId="0" applyFont="1" applyFill="1" applyBorder="1"/>
    <xf numFmtId="0" fontId="0" fillId="7" borderId="0" xfId="0" applyFont="1" applyFill="1" applyBorder="1" applyProtection="1"/>
    <xf numFmtId="0" fontId="0" fillId="7" borderId="21" xfId="0" applyFont="1" applyFill="1" applyBorder="1" applyProtection="1"/>
    <xf numFmtId="0" fontId="0" fillId="7" borderId="0" xfId="0" applyFont="1" applyFill="1" applyBorder="1" applyAlignment="1" applyProtection="1">
      <alignment horizontal="center"/>
    </xf>
    <xf numFmtId="0" fontId="0" fillId="7" borderId="5" xfId="0" applyFont="1" applyFill="1" applyBorder="1" applyProtection="1"/>
    <xf numFmtId="0" fontId="5" fillId="7" borderId="5" xfId="0" applyFont="1" applyFill="1" applyBorder="1" applyProtection="1"/>
    <xf numFmtId="44" fontId="5" fillId="7" borderId="5" xfId="2" applyFont="1" applyFill="1" applyBorder="1" applyProtection="1"/>
    <xf numFmtId="0" fontId="0" fillId="7" borderId="23" xfId="0" applyFont="1" applyFill="1" applyBorder="1" applyProtection="1"/>
    <xf numFmtId="0" fontId="0" fillId="2" borderId="3" xfId="0" applyFont="1" applyFill="1" applyBorder="1" applyAlignment="1" applyProtection="1">
      <alignment horizontal="center"/>
      <protection locked="0"/>
    </xf>
    <xf numFmtId="0" fontId="0" fillId="7" borderId="17" xfId="0" applyFont="1" applyFill="1" applyBorder="1" applyProtection="1"/>
    <xf numFmtId="0" fontId="0" fillId="7" borderId="20" xfId="0" applyFont="1" applyFill="1" applyBorder="1" applyProtection="1"/>
    <xf numFmtId="0" fontId="0" fillId="7" borderId="22" xfId="0" applyFont="1" applyFill="1" applyBorder="1" applyProtection="1"/>
    <xf numFmtId="0" fontId="39" fillId="2" borderId="0" xfId="0" applyFont="1" applyFill="1" applyAlignment="1">
      <alignment horizontal="left"/>
    </xf>
    <xf numFmtId="0" fontId="38" fillId="2" borderId="0" xfId="0" applyFont="1" applyFill="1"/>
    <xf numFmtId="0" fontId="40" fillId="2" borderId="0" xfId="0" applyFont="1" applyFill="1" applyAlignment="1">
      <alignment horizontal="right"/>
    </xf>
    <xf numFmtId="0" fontId="37" fillId="2" borderId="0" xfId="0" applyFont="1" applyFill="1" applyProtection="1"/>
    <xf numFmtId="0" fontId="37" fillId="2" borderId="0" xfId="0" quotePrefix="1" applyFont="1" applyFill="1" applyProtection="1"/>
    <xf numFmtId="0" fontId="37" fillId="2" borderId="0" xfId="0" applyFont="1" applyFill="1" applyBorder="1" applyAlignment="1" applyProtection="1">
      <alignment horizontal="left"/>
    </xf>
    <xf numFmtId="0" fontId="41" fillId="2" borderId="0" xfId="0" quotePrefix="1" applyFont="1" applyFill="1" applyProtection="1"/>
    <xf numFmtId="0" fontId="42" fillId="4" borderId="0" xfId="0" applyFont="1" applyFill="1" applyAlignment="1">
      <alignment horizontal="left"/>
    </xf>
    <xf numFmtId="0" fontId="0" fillId="4" borderId="0" xfId="0" applyFont="1" applyFill="1" applyProtection="1"/>
    <xf numFmtId="0" fontId="0" fillId="4" borderId="0" xfId="0" applyFont="1" applyFill="1"/>
    <xf numFmtId="171" fontId="0" fillId="0" borderId="10" xfId="1" applyNumberFormat="1" applyFont="1" applyBorder="1"/>
    <xf numFmtId="171" fontId="0" fillId="0" borderId="8" xfId="0" applyNumberFormat="1" applyBorder="1"/>
    <xf numFmtId="0" fontId="2" fillId="2" borderId="0" xfId="0" applyFont="1" applyFill="1" applyBorder="1" applyProtection="1"/>
    <xf numFmtId="0" fontId="0" fillId="2" borderId="0" xfId="0" applyFont="1" applyFill="1" applyBorder="1" applyAlignment="1" applyProtection="1">
      <alignment horizontal="right"/>
    </xf>
    <xf numFmtId="0" fontId="9" fillId="2" borderId="0" xfId="0" applyFont="1" applyFill="1" applyAlignment="1" applyProtection="1">
      <alignment horizontal="right"/>
    </xf>
    <xf numFmtId="0" fontId="19" fillId="2" borderId="0" xfId="0" applyFont="1" applyFill="1" applyAlignment="1">
      <alignment horizontal="right"/>
    </xf>
    <xf numFmtId="0" fontId="0" fillId="4" borderId="7" xfId="0" applyFont="1" applyFill="1" applyBorder="1" applyAlignment="1"/>
    <xf numFmtId="0" fontId="0" fillId="4" borderId="6" xfId="0" applyFill="1" applyBorder="1" applyAlignment="1"/>
    <xf numFmtId="0" fontId="32" fillId="2" borderId="0" xfId="0" applyFont="1" applyFill="1" applyAlignment="1" applyProtection="1">
      <alignment vertical="top" wrapText="1"/>
    </xf>
    <xf numFmtId="0" fontId="5" fillId="2" borderId="0" xfId="0" applyFont="1" applyFill="1" applyAlignment="1" applyProtection="1">
      <alignment horizontal="right" vertical="top" wrapText="1"/>
    </xf>
    <xf numFmtId="0" fontId="5" fillId="2" borderId="13" xfId="0" applyFont="1" applyFill="1" applyBorder="1" applyAlignment="1" applyProtection="1">
      <alignment horizontal="right" vertical="top" wrapText="1"/>
    </xf>
    <xf numFmtId="0" fontId="0" fillId="4" borderId="7" xfId="0" applyFont="1" applyFill="1" applyBorder="1" applyAlignment="1" applyProtection="1">
      <alignment horizontal="left" vertical="top" wrapText="1"/>
      <protection locked="0"/>
    </xf>
    <xf numFmtId="0" fontId="0" fillId="4" borderId="2"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2" fillId="3" borderId="0" xfId="0" applyFont="1" applyFill="1" applyBorder="1" applyAlignment="1" applyProtection="1">
      <alignment vertical="top" wrapText="1"/>
    </xf>
    <xf numFmtId="0" fontId="2" fillId="0" borderId="0" xfId="0" applyFont="1" applyAlignment="1">
      <alignment vertical="top" wrapText="1"/>
    </xf>
    <xf numFmtId="0" fontId="36" fillId="4" borderId="7" xfId="0" applyNumberFormat="1" applyFont="1" applyFill="1" applyBorder="1" applyAlignment="1" applyProtection="1">
      <alignment vertical="top" wrapText="1"/>
      <protection locked="0"/>
    </xf>
    <xf numFmtId="0" fontId="0" fillId="0" borderId="2" xfId="0" applyBorder="1" applyAlignment="1">
      <alignment vertical="top" wrapText="1"/>
    </xf>
    <xf numFmtId="0" fontId="0" fillId="0" borderId="6" xfId="0" applyBorder="1" applyAlignment="1">
      <alignment vertical="top" wrapText="1"/>
    </xf>
    <xf numFmtId="0" fontId="0" fillId="4" borderId="7" xfId="0" applyFont="1" applyFill="1" applyBorder="1" applyAlignment="1" applyProtection="1">
      <alignment horizontal="left"/>
      <protection locked="0"/>
    </xf>
    <xf numFmtId="0" fontId="0" fillId="4" borderId="2" xfId="0" applyFont="1" applyFill="1" applyBorder="1" applyAlignment="1" applyProtection="1">
      <alignment horizontal="left"/>
      <protection locked="0"/>
    </xf>
    <xf numFmtId="0" fontId="0" fillId="0" borderId="2" xfId="0" applyBorder="1" applyAlignment="1">
      <alignment horizontal="left"/>
    </xf>
    <xf numFmtId="0" fontId="0" fillId="0" borderId="6" xfId="0" applyBorder="1" applyAlignment="1">
      <alignment horizontal="left"/>
    </xf>
    <xf numFmtId="0" fontId="0" fillId="4" borderId="3" xfId="0" applyFont="1" applyFill="1" applyBorder="1" applyAlignment="1" applyProtection="1">
      <alignment horizontal="left"/>
      <protection locked="0"/>
    </xf>
    <xf numFmtId="166" fontId="0" fillId="4" borderId="3" xfId="0" applyNumberFormat="1" applyFont="1" applyFill="1" applyBorder="1" applyAlignment="1" applyProtection="1">
      <alignment horizontal="left"/>
      <protection locked="0"/>
    </xf>
    <xf numFmtId="0" fontId="24" fillId="0" borderId="7" xfId="7" applyFont="1" applyBorder="1" applyAlignment="1">
      <alignment wrapText="1"/>
    </xf>
    <xf numFmtId="0" fontId="24" fillId="0" borderId="6" xfId="7" applyFont="1" applyBorder="1" applyAlignment="1">
      <alignment wrapText="1"/>
    </xf>
    <xf numFmtId="0" fontId="23" fillId="0" borderId="0" xfId="7" applyFont="1" applyAlignment="1">
      <alignment horizontal="center"/>
    </xf>
    <xf numFmtId="0" fontId="24" fillId="0" borderId="5" xfId="7" applyFont="1" applyBorder="1" applyAlignment="1">
      <alignment horizontal="left"/>
    </xf>
    <xf numFmtId="0" fontId="25" fillId="0" borderId="7" xfId="7" applyFont="1" applyBorder="1" applyAlignment="1">
      <alignment horizontal="center"/>
    </xf>
    <xf numFmtId="0" fontId="25" fillId="0" borderId="6" xfId="7" applyFont="1" applyBorder="1" applyAlignment="1">
      <alignment horizontal="center"/>
    </xf>
    <xf numFmtId="167" fontId="25" fillId="0" borderId="7" xfId="7" applyNumberFormat="1" applyFont="1" applyBorder="1" applyAlignment="1">
      <alignment horizontal="center"/>
    </xf>
    <xf numFmtId="0" fontId="26" fillId="0" borderId="6" xfId="7" applyFont="1" applyBorder="1" applyAlignment="1">
      <alignment horizontal="center"/>
    </xf>
  </cellXfs>
  <cellStyles count="8">
    <cellStyle name="Comma" xfId="1" builtinId="3"/>
    <cellStyle name="Comma 2" xfId="3"/>
    <cellStyle name="Currency" xfId="2" builtinId="4"/>
    <cellStyle name="Currency 2" xfId="5"/>
    <cellStyle name="Currency 3" xfId="4"/>
    <cellStyle name="Normal" xfId="0" builtinId="0"/>
    <cellStyle name="Normal 2" xfId="6"/>
    <cellStyle name="Normal 3" xfId="7"/>
  </cellStyles>
  <dxfs count="3">
    <dxf>
      <fill>
        <patternFill>
          <bgColor theme="0" tint="-0.14996795556505021"/>
        </patternFill>
      </fill>
    </dxf>
    <dxf>
      <font>
        <color theme="1"/>
      </font>
      <fill>
        <patternFill>
          <bgColor rgb="FFFFFFCC"/>
        </patternFill>
      </fill>
      <border>
        <left style="thin">
          <color auto="1"/>
        </left>
        <right style="thin">
          <color auto="1"/>
        </right>
        <top style="thin">
          <color auto="1"/>
        </top>
        <bottom style="thin">
          <color auto="1"/>
        </bottom>
        <vertical/>
        <horizontal/>
      </border>
    </dxf>
    <dxf>
      <font>
        <color theme="1"/>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85725</xdr:colOff>
          <xdr:row>0</xdr:row>
          <xdr:rowOff>95250</xdr:rowOff>
        </xdr:from>
        <xdr:to>
          <xdr:col>6</xdr:col>
          <xdr:colOff>28575</xdr:colOff>
          <xdr:row>1</xdr:row>
          <xdr:rowOff>200025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Reset Form</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0</xdr:colOff>
      <xdr:row>7</xdr:row>
      <xdr:rowOff>133350</xdr:rowOff>
    </xdr:from>
    <xdr:to>
      <xdr:col>8</xdr:col>
      <xdr:colOff>0</xdr:colOff>
      <xdr:row>10</xdr:row>
      <xdr:rowOff>209550</xdr:rowOff>
    </xdr:to>
    <xdr:sp macro="" textlink="">
      <xdr:nvSpPr>
        <xdr:cNvPr id="2" name="AutoShape 31"/>
        <xdr:cNvSpPr>
          <a:spLocks/>
        </xdr:cNvSpPr>
      </xdr:nvSpPr>
      <xdr:spPr bwMode="auto">
        <a:xfrm>
          <a:off x="6400800" y="194310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118"/>
  <sheetViews>
    <sheetView tabSelected="1" view="pageBreakPreview" zoomScaleNormal="100" zoomScaleSheetLayoutView="100" zoomScalePageLayoutView="70" workbookViewId="0">
      <selection activeCell="H46" sqref="H46"/>
    </sheetView>
  </sheetViews>
  <sheetFormatPr defaultRowHeight="15"/>
  <cols>
    <col min="1" max="1" width="1.42578125" style="86" customWidth="1"/>
    <col min="2" max="2" width="13.7109375" style="86" customWidth="1"/>
    <col min="3" max="3" width="9.85546875" style="86" customWidth="1"/>
    <col min="4" max="6" width="12.5703125" style="1" customWidth="1"/>
    <col min="7" max="7" width="11.28515625" style="1" customWidth="1"/>
    <col min="8" max="8" width="13.7109375" style="1" customWidth="1"/>
    <col min="9" max="11" width="12.5703125" style="1" customWidth="1"/>
    <col min="12" max="12" width="13.28515625" style="15" customWidth="1"/>
    <col min="13" max="16384" width="9.140625" style="1"/>
  </cols>
  <sheetData>
    <row r="1" spans="1:12" ht="18.75">
      <c r="A1" s="32"/>
      <c r="B1" s="156" t="s">
        <v>370</v>
      </c>
      <c r="C1" s="157"/>
      <c r="D1" s="158"/>
      <c r="E1" s="158"/>
      <c r="F1" s="15"/>
      <c r="G1" s="15"/>
      <c r="H1" s="15"/>
      <c r="I1" s="15"/>
      <c r="J1" s="15"/>
      <c r="K1" s="17" t="s">
        <v>368</v>
      </c>
    </row>
    <row r="2" spans="1:12" ht="16.5">
      <c r="A2" s="32"/>
      <c r="B2" s="156" t="s">
        <v>369</v>
      </c>
      <c r="C2" s="157"/>
      <c r="D2" s="158"/>
      <c r="E2" s="158"/>
      <c r="F2" s="15"/>
      <c r="G2" s="15"/>
      <c r="H2" s="15"/>
      <c r="I2" s="15"/>
      <c r="J2" s="15"/>
      <c r="K2" s="164" t="s">
        <v>379</v>
      </c>
    </row>
    <row r="3" spans="1:12" ht="15.75">
      <c r="A3" s="32"/>
      <c r="B3" s="32"/>
      <c r="C3" s="32"/>
      <c r="D3" s="15"/>
      <c r="E3" s="15"/>
      <c r="F3" s="15"/>
      <c r="G3" s="15"/>
      <c r="H3" s="15"/>
      <c r="I3" s="15"/>
      <c r="J3" s="15"/>
      <c r="K3" s="164"/>
    </row>
    <row r="4" spans="1:12" ht="15.75" thickBot="1">
      <c r="A4" s="32"/>
      <c r="B4" s="32"/>
      <c r="C4" s="32"/>
      <c r="D4" s="15"/>
      <c r="E4" s="15"/>
      <c r="F4" s="15"/>
      <c r="G4" s="15"/>
      <c r="H4" s="15"/>
      <c r="I4" s="15"/>
      <c r="J4" s="15"/>
    </row>
    <row r="5" spans="1:12" ht="17.25" customHeight="1" thickBot="1">
      <c r="A5" s="32"/>
      <c r="B5" s="32"/>
      <c r="C5" s="73" t="s">
        <v>377</v>
      </c>
      <c r="D5" s="165" t="s">
        <v>378</v>
      </c>
      <c r="E5" s="166"/>
      <c r="F5" s="15"/>
      <c r="G5" s="15"/>
      <c r="H5" s="15"/>
      <c r="I5" s="15"/>
      <c r="J5" s="98" t="s">
        <v>29</v>
      </c>
      <c r="K5" s="99">
        <f>+K38+K86+K115</f>
        <v>1046.1399999999999</v>
      </c>
    </row>
    <row r="6" spans="1:12">
      <c r="A6" s="32"/>
      <c r="B6" s="32"/>
      <c r="C6" s="73" t="s">
        <v>13</v>
      </c>
      <c r="D6" s="182" t="s">
        <v>374</v>
      </c>
      <c r="E6" s="182"/>
      <c r="F6" s="24" t="s">
        <v>86</v>
      </c>
      <c r="G6" s="182" t="s">
        <v>375</v>
      </c>
      <c r="H6" s="182"/>
      <c r="I6" s="23" t="str">
        <f>IF(G7="North Carolina","InState","OutofState")</f>
        <v>OutofState</v>
      </c>
      <c r="J6" s="22" t="s">
        <v>10</v>
      </c>
      <c r="K6" s="22" t="s">
        <v>11</v>
      </c>
    </row>
    <row r="7" spans="1:12">
      <c r="A7" s="32"/>
      <c r="B7" s="32"/>
      <c r="C7" s="73" t="s">
        <v>12</v>
      </c>
      <c r="D7" s="183">
        <v>987654321</v>
      </c>
      <c r="E7" s="183"/>
      <c r="F7" s="24" t="s">
        <v>87</v>
      </c>
      <c r="G7" s="182" t="s">
        <v>41</v>
      </c>
      <c r="H7" s="182"/>
      <c r="I7" s="24" t="s">
        <v>8</v>
      </c>
      <c r="J7" s="25">
        <v>42012</v>
      </c>
      <c r="K7" s="26">
        <v>0.41666666666666669</v>
      </c>
    </row>
    <row r="8" spans="1:12">
      <c r="A8" s="32"/>
      <c r="B8" s="32"/>
      <c r="C8" s="32"/>
      <c r="D8" s="15"/>
      <c r="F8" s="24" t="s">
        <v>88</v>
      </c>
      <c r="G8" s="182" t="s">
        <v>276</v>
      </c>
      <c r="H8" s="182"/>
      <c r="I8" s="24" t="s">
        <v>9</v>
      </c>
      <c r="J8" s="25">
        <v>42015</v>
      </c>
      <c r="K8" s="26">
        <v>0.79166666666666663</v>
      </c>
    </row>
    <row r="9" spans="1:12" s="3" customFormat="1" ht="6.75" customHeight="1">
      <c r="A9" s="74"/>
      <c r="B9" s="16"/>
      <c r="C9" s="74"/>
      <c r="D9" s="16"/>
      <c r="E9" s="46"/>
      <c r="F9" s="16"/>
      <c r="G9" s="16"/>
      <c r="H9" s="16"/>
      <c r="I9" s="16"/>
      <c r="J9" s="16"/>
      <c r="K9" s="16"/>
      <c r="L9" s="16"/>
    </row>
    <row r="10" spans="1:12" ht="52.5" customHeight="1">
      <c r="A10" s="32"/>
      <c r="B10" s="168" t="s">
        <v>324</v>
      </c>
      <c r="C10" s="169"/>
      <c r="D10" s="170" t="s">
        <v>380</v>
      </c>
      <c r="E10" s="171"/>
      <c r="F10" s="171"/>
      <c r="G10" s="171"/>
      <c r="H10" s="171"/>
      <c r="I10" s="171"/>
      <c r="J10" s="171"/>
      <c r="K10" s="172"/>
    </row>
    <row r="11" spans="1:12" ht="7.5" customHeight="1" thickBot="1">
      <c r="A11" s="31"/>
      <c r="B11" s="31"/>
      <c r="C11" s="31"/>
      <c r="D11" s="31"/>
      <c r="E11" s="31"/>
      <c r="F11" s="31"/>
      <c r="G11" s="31"/>
      <c r="H11" s="31"/>
      <c r="I11" s="31"/>
      <c r="J11" s="31"/>
      <c r="K11" s="31"/>
    </row>
    <row r="12" spans="1:12" ht="8.25" customHeight="1">
      <c r="A12" s="32"/>
      <c r="B12" s="32"/>
      <c r="C12" s="32"/>
      <c r="D12" s="32"/>
      <c r="E12" s="32"/>
      <c r="F12" s="32"/>
      <c r="G12" s="32"/>
      <c r="H12" s="32"/>
      <c r="I12" s="32"/>
      <c r="J12" s="32"/>
      <c r="K12" s="32"/>
    </row>
    <row r="13" spans="1:12">
      <c r="A13" s="32"/>
      <c r="B13" s="106" t="s">
        <v>0</v>
      </c>
      <c r="C13" s="107"/>
      <c r="D13" s="33" t="s">
        <v>1</v>
      </c>
      <c r="E13" s="33" t="s">
        <v>2</v>
      </c>
      <c r="F13" s="33" t="s">
        <v>3</v>
      </c>
      <c r="G13" s="33" t="s">
        <v>4</v>
      </c>
      <c r="H13" s="33" t="s">
        <v>5</v>
      </c>
      <c r="I13" s="33" t="s">
        <v>6</v>
      </c>
      <c r="J13" s="33" t="s">
        <v>7</v>
      </c>
      <c r="K13" s="96" t="s">
        <v>348</v>
      </c>
      <c r="L13" s="118" t="s">
        <v>350</v>
      </c>
    </row>
    <row r="14" spans="1:12" s="12" customFormat="1">
      <c r="A14" s="75"/>
      <c r="B14" s="34" t="s">
        <v>23</v>
      </c>
      <c r="C14" s="34"/>
      <c r="D14" s="35">
        <f>IF(J7="","m/d",(J7-VLOOKUP(WEEKDAY(J7),t_weekday,2)))</f>
        <v>42008</v>
      </c>
      <c r="E14" s="35">
        <f>IFERROR(D14+1,"m/d")</f>
        <v>42009</v>
      </c>
      <c r="F14" s="35">
        <f t="shared" ref="F14:J14" si="0">IFERROR(E14+1,"m/d")</f>
        <v>42010</v>
      </c>
      <c r="G14" s="35">
        <f t="shared" si="0"/>
        <v>42011</v>
      </c>
      <c r="H14" s="35">
        <f t="shared" si="0"/>
        <v>42012</v>
      </c>
      <c r="I14" s="35">
        <f t="shared" si="0"/>
        <v>42013</v>
      </c>
      <c r="J14" s="35">
        <f t="shared" si="0"/>
        <v>42014</v>
      </c>
      <c r="K14" s="97" t="s">
        <v>325</v>
      </c>
      <c r="L14" s="97" t="s">
        <v>325</v>
      </c>
    </row>
    <row r="15" spans="1:12" s="2" customFormat="1">
      <c r="A15" s="76" t="s">
        <v>24</v>
      </c>
      <c r="B15" s="36"/>
      <c r="C15" s="36"/>
      <c r="D15" s="37"/>
      <c r="E15" s="37"/>
      <c r="F15" s="37"/>
      <c r="G15" s="37"/>
      <c r="H15" s="37"/>
      <c r="I15" s="37"/>
      <c r="J15" s="37"/>
      <c r="K15" s="38"/>
      <c r="L15" s="127"/>
    </row>
    <row r="16" spans="1:12" ht="20.25" customHeight="1">
      <c r="A16" s="32"/>
      <c r="B16" s="39" t="s">
        <v>21</v>
      </c>
      <c r="C16" s="39"/>
      <c r="D16" s="40"/>
      <c r="E16" s="40"/>
      <c r="F16" s="40"/>
      <c r="G16" s="40"/>
      <c r="H16" s="40"/>
      <c r="I16" s="40"/>
      <c r="J16" s="40"/>
      <c r="K16" s="41"/>
      <c r="L16" s="128"/>
    </row>
    <row r="17" spans="1:12">
      <c r="A17" s="32"/>
      <c r="B17" s="75" t="s">
        <v>28</v>
      </c>
      <c r="C17" s="75"/>
      <c r="D17" s="27"/>
      <c r="E17" s="27"/>
      <c r="F17" s="27"/>
      <c r="G17" s="27"/>
      <c r="H17" s="27">
        <v>450</v>
      </c>
      <c r="I17" s="27"/>
      <c r="J17" s="27"/>
      <c r="K17" s="71">
        <f>SUM(D17:J17)</f>
        <v>450</v>
      </c>
      <c r="L17" s="120">
        <f>K17</f>
        <v>450</v>
      </c>
    </row>
    <row r="18" spans="1:12">
      <c r="A18" s="32"/>
      <c r="B18" s="77" t="s">
        <v>331</v>
      </c>
      <c r="C18" s="77"/>
      <c r="D18" s="27"/>
      <c r="E18" s="27"/>
      <c r="F18" s="27"/>
      <c r="G18" s="27"/>
      <c r="H18" s="27">
        <v>25</v>
      </c>
      <c r="I18" s="27"/>
      <c r="J18" s="27"/>
      <c r="K18" s="71">
        <f t="shared" ref="K18:K20" si="1">SUM(D18:J18)</f>
        <v>25</v>
      </c>
      <c r="L18" s="120">
        <f t="shared" ref="L18:L20" si="2">K18</f>
        <v>25</v>
      </c>
    </row>
    <row r="19" spans="1:12">
      <c r="A19" s="32"/>
      <c r="B19" s="77" t="s">
        <v>332</v>
      </c>
      <c r="C19" s="77"/>
      <c r="D19" s="27"/>
      <c r="E19" s="27"/>
      <c r="F19" s="27"/>
      <c r="G19" s="27"/>
      <c r="H19" s="27"/>
      <c r="I19" s="27"/>
      <c r="J19" s="27"/>
      <c r="K19" s="71">
        <f t="shared" si="1"/>
        <v>0</v>
      </c>
      <c r="L19" s="120">
        <f t="shared" si="2"/>
        <v>0</v>
      </c>
    </row>
    <row r="20" spans="1:12">
      <c r="A20" s="32"/>
      <c r="B20" s="77" t="s">
        <v>18</v>
      </c>
      <c r="C20" s="77"/>
      <c r="D20" s="27"/>
      <c r="E20" s="27"/>
      <c r="F20" s="27"/>
      <c r="G20" s="27"/>
      <c r="H20" s="27"/>
      <c r="I20" s="27"/>
      <c r="J20" s="27"/>
      <c r="K20" s="71">
        <f t="shared" si="1"/>
        <v>0</v>
      </c>
      <c r="L20" s="120">
        <f t="shared" si="2"/>
        <v>0</v>
      </c>
    </row>
    <row r="21" spans="1:12" s="4" customFormat="1">
      <c r="A21" s="78"/>
      <c r="B21" s="79" t="s">
        <v>32</v>
      </c>
      <c r="C21" s="79"/>
      <c r="D21" s="29">
        <f>SUM(D17:D20)</f>
        <v>0</v>
      </c>
      <c r="E21" s="29">
        <f t="shared" ref="E21:J21" si="3">SUM(E17:E20)</f>
        <v>0</v>
      </c>
      <c r="F21" s="29">
        <f t="shared" si="3"/>
        <v>0</v>
      </c>
      <c r="G21" s="29">
        <f t="shared" si="3"/>
        <v>0</v>
      </c>
      <c r="H21" s="29">
        <f t="shared" si="3"/>
        <v>475</v>
      </c>
      <c r="I21" s="29">
        <f t="shared" si="3"/>
        <v>0</v>
      </c>
      <c r="J21" s="29">
        <f t="shared" si="3"/>
        <v>0</v>
      </c>
      <c r="K21" s="72">
        <f>SUM(K17:K20)</f>
        <v>475</v>
      </c>
      <c r="L21" s="121">
        <f t="shared" ref="L21" si="4">SUM(L17:L20)</f>
        <v>475</v>
      </c>
    </row>
    <row r="22" spans="1:12" s="4" customFormat="1">
      <c r="A22" s="78"/>
      <c r="B22" s="100" t="s">
        <v>330</v>
      </c>
      <c r="D22" s="29"/>
      <c r="E22" s="29"/>
      <c r="F22" s="29"/>
      <c r="G22" s="29"/>
      <c r="H22" s="29"/>
      <c r="I22" s="29"/>
      <c r="J22" s="29"/>
      <c r="K22" s="72"/>
      <c r="L22" s="121"/>
    </row>
    <row r="23" spans="1:12">
      <c r="A23" s="32"/>
      <c r="B23" s="15"/>
      <c r="C23" s="103" t="s">
        <v>333</v>
      </c>
      <c r="D23" s="102"/>
      <c r="E23" s="102"/>
      <c r="F23" s="102"/>
      <c r="G23" s="102"/>
      <c r="H23" s="102">
        <v>11</v>
      </c>
      <c r="I23" s="102"/>
      <c r="J23" s="102"/>
      <c r="K23" s="105">
        <f>SUM(D23:J23)</f>
        <v>11</v>
      </c>
      <c r="L23" s="122">
        <f>K23</f>
        <v>11</v>
      </c>
    </row>
    <row r="24" spans="1:12" s="4" customFormat="1">
      <c r="A24" s="78"/>
      <c r="B24" s="113"/>
      <c r="D24" s="29">
        <f t="shared" ref="D24:J24" si="5">IF(r_totalmileage&lt;=100,D23*r_mileage_higher,IF(f_car_higherrate="x",D23*r_mileage_higher,D23*r_mileage_lower))</f>
        <v>0</v>
      </c>
      <c r="E24" s="29">
        <f>IF(r_totalmileage&lt;=100,E23*r_mileage_higher,IF(f_car_higherrate="x",E23*r_mileage_higher,E23*r_mileage_lower))</f>
        <v>0</v>
      </c>
      <c r="F24" s="29">
        <f t="shared" si="5"/>
        <v>0</v>
      </c>
      <c r="G24" s="29">
        <f t="shared" si="5"/>
        <v>0</v>
      </c>
      <c r="H24" s="29">
        <f t="shared" si="5"/>
        <v>6.3249999999999993</v>
      </c>
      <c r="I24" s="29">
        <f t="shared" si="5"/>
        <v>0</v>
      </c>
      <c r="J24" s="29">
        <f t="shared" si="5"/>
        <v>0</v>
      </c>
      <c r="K24" s="72">
        <f t="shared" ref="K24" si="6">SUM(D24:J24)</f>
        <v>6.3249999999999993</v>
      </c>
      <c r="L24" s="121">
        <f>K24</f>
        <v>6.3249999999999993</v>
      </c>
    </row>
    <row r="25" spans="1:12">
      <c r="A25" s="32"/>
      <c r="B25" s="39" t="s">
        <v>339</v>
      </c>
      <c r="C25" s="39"/>
      <c r="D25" s="15"/>
      <c r="E25" s="15"/>
      <c r="F25" s="15"/>
      <c r="G25" s="15"/>
      <c r="H25" s="15"/>
      <c r="I25" s="15"/>
      <c r="J25" s="15"/>
      <c r="K25" s="32"/>
      <c r="L25" s="123"/>
    </row>
    <row r="26" spans="1:12">
      <c r="A26" s="32"/>
      <c r="B26" s="75" t="s">
        <v>85</v>
      </c>
      <c r="C26" s="75"/>
      <c r="D26" s="27"/>
      <c r="E26" s="27"/>
      <c r="F26" s="27"/>
      <c r="G26" s="27"/>
      <c r="H26" s="27">
        <v>129.43</v>
      </c>
      <c r="I26" s="27">
        <v>129.43</v>
      </c>
      <c r="J26" s="27">
        <v>129.43</v>
      </c>
      <c r="K26" s="71">
        <f>SUM(D26:J26)</f>
        <v>388.29</v>
      </c>
      <c r="L26" s="120">
        <f t="shared" ref="L26:L30" si="7">K26</f>
        <v>388.29</v>
      </c>
    </row>
    <row r="27" spans="1:12">
      <c r="A27" s="32"/>
      <c r="B27" s="75" t="s">
        <v>19</v>
      </c>
      <c r="C27" s="75"/>
      <c r="D27" s="27"/>
      <c r="E27" s="27"/>
      <c r="F27" s="27"/>
      <c r="G27" s="27"/>
      <c r="H27" s="27"/>
      <c r="I27" s="27"/>
      <c r="J27" s="27"/>
      <c r="K27" s="71">
        <f t="shared" ref="K27:K30" si="8">SUM(D27:J27)</f>
        <v>0</v>
      </c>
      <c r="L27" s="120">
        <f t="shared" si="7"/>
        <v>0</v>
      </c>
    </row>
    <row r="28" spans="1:12">
      <c r="A28" s="32"/>
      <c r="B28" s="75" t="s">
        <v>89</v>
      </c>
      <c r="C28" s="75"/>
      <c r="D28" s="27"/>
      <c r="E28" s="27"/>
      <c r="F28" s="27"/>
      <c r="G28" s="27"/>
      <c r="H28" s="27"/>
      <c r="I28" s="27"/>
      <c r="J28" s="27"/>
      <c r="K28" s="71">
        <f t="shared" si="8"/>
        <v>0</v>
      </c>
      <c r="L28" s="120">
        <f t="shared" si="7"/>
        <v>0</v>
      </c>
    </row>
    <row r="29" spans="1:12">
      <c r="A29" s="32"/>
      <c r="B29" s="75" t="s">
        <v>20</v>
      </c>
      <c r="C29" s="75"/>
      <c r="D29" s="27"/>
      <c r="E29" s="27"/>
      <c r="F29" s="27"/>
      <c r="G29" s="27"/>
      <c r="H29" s="27"/>
      <c r="I29" s="27"/>
      <c r="J29" s="27"/>
      <c r="K29" s="71">
        <f t="shared" si="8"/>
        <v>0</v>
      </c>
      <c r="L29" s="120">
        <f t="shared" si="7"/>
        <v>0</v>
      </c>
    </row>
    <row r="30" spans="1:12">
      <c r="A30" s="32"/>
      <c r="B30" s="75" t="s">
        <v>337</v>
      </c>
      <c r="C30" s="75"/>
      <c r="D30" s="27"/>
      <c r="E30" s="27"/>
      <c r="F30" s="27"/>
      <c r="G30" s="27"/>
      <c r="H30" s="27"/>
      <c r="I30" s="27"/>
      <c r="J30" s="27"/>
      <c r="K30" s="71">
        <f t="shared" si="8"/>
        <v>0</v>
      </c>
      <c r="L30" s="120">
        <f t="shared" si="7"/>
        <v>0</v>
      </c>
    </row>
    <row r="31" spans="1:12" s="4" customFormat="1">
      <c r="A31" s="78"/>
      <c r="B31" s="79" t="s">
        <v>338</v>
      </c>
      <c r="C31" s="79"/>
      <c r="D31" s="29">
        <f>SUM(D26:D30)</f>
        <v>0</v>
      </c>
      <c r="E31" s="29">
        <f t="shared" ref="E31:L31" si="9">SUM(E26:E30)</f>
        <v>0</v>
      </c>
      <c r="F31" s="29">
        <f t="shared" si="9"/>
        <v>0</v>
      </c>
      <c r="G31" s="29">
        <f t="shared" si="9"/>
        <v>0</v>
      </c>
      <c r="H31" s="29">
        <f t="shared" si="9"/>
        <v>129.43</v>
      </c>
      <c r="I31" s="29">
        <f t="shared" si="9"/>
        <v>129.43</v>
      </c>
      <c r="J31" s="29">
        <f t="shared" si="9"/>
        <v>129.43</v>
      </c>
      <c r="K31" s="72">
        <f t="shared" si="9"/>
        <v>388.29</v>
      </c>
      <c r="L31" s="121">
        <f t="shared" si="9"/>
        <v>388.29</v>
      </c>
    </row>
    <row r="32" spans="1:12">
      <c r="A32" s="76" t="s">
        <v>25</v>
      </c>
      <c r="B32" s="75"/>
      <c r="C32" s="75"/>
      <c r="D32" s="21"/>
      <c r="E32" s="21"/>
      <c r="F32" s="21"/>
      <c r="G32" s="21"/>
      <c r="H32" s="21"/>
      <c r="I32" s="21"/>
      <c r="J32" s="21"/>
      <c r="K32" s="88"/>
      <c r="L32" s="124"/>
    </row>
    <row r="33" spans="1:20">
      <c r="A33" s="76"/>
      <c r="B33" s="80" t="s">
        <v>22</v>
      </c>
      <c r="C33" s="80"/>
      <c r="D33" s="21"/>
      <c r="E33" s="21"/>
      <c r="F33" s="21"/>
      <c r="G33" s="21"/>
      <c r="H33" s="21"/>
      <c r="I33" s="21"/>
      <c r="J33" s="21"/>
      <c r="K33" s="88"/>
      <c r="L33" s="124"/>
    </row>
    <row r="34" spans="1:20">
      <c r="A34" s="32"/>
      <c r="B34" s="75" t="s">
        <v>15</v>
      </c>
      <c r="C34" s="75"/>
      <c r="D34" s="28"/>
      <c r="E34" s="28"/>
      <c r="F34" s="28"/>
      <c r="G34" s="28"/>
      <c r="H34" s="28"/>
      <c r="I34" s="28" t="s">
        <v>26</v>
      </c>
      <c r="J34" s="28" t="s">
        <v>26</v>
      </c>
      <c r="K34" s="89"/>
      <c r="L34" s="125"/>
    </row>
    <row r="35" spans="1:20">
      <c r="A35" s="32"/>
      <c r="B35" s="75" t="s">
        <v>16</v>
      </c>
      <c r="C35" s="75"/>
      <c r="D35" s="28"/>
      <c r="E35" s="28"/>
      <c r="F35" s="28"/>
      <c r="G35" s="28"/>
      <c r="H35" s="28" t="s">
        <v>26</v>
      </c>
      <c r="I35" s="28" t="s">
        <v>26</v>
      </c>
      <c r="J35" s="28" t="s">
        <v>26</v>
      </c>
      <c r="K35" s="89"/>
      <c r="L35" s="125"/>
    </row>
    <row r="36" spans="1:20">
      <c r="A36" s="32"/>
      <c r="B36" s="75" t="s">
        <v>17</v>
      </c>
      <c r="C36" s="75"/>
      <c r="D36" s="28"/>
      <c r="E36" s="28"/>
      <c r="F36" s="28"/>
      <c r="G36" s="28"/>
      <c r="H36" s="28" t="s">
        <v>26</v>
      </c>
      <c r="I36" s="28" t="s">
        <v>26</v>
      </c>
      <c r="J36" s="28"/>
      <c r="K36" s="89"/>
      <c r="L36" s="125"/>
    </row>
    <row r="37" spans="1:20" s="4" customFormat="1" ht="23.25" customHeight="1">
      <c r="A37" s="78"/>
      <c r="B37" s="79" t="s">
        <v>30</v>
      </c>
      <c r="C37" s="79"/>
      <c r="D37" s="29">
        <f t="shared" ref="D37:J37" si="10">IF(toggle_state="InState",SUMPRODUCT(--((D34:D36)="x"),InState),SUMPRODUCT(--((D34:D36)="x"),OutofState))</f>
        <v>0</v>
      </c>
      <c r="E37" s="29">
        <f t="shared" si="10"/>
        <v>0</v>
      </c>
      <c r="F37" s="29">
        <f t="shared" si="10"/>
        <v>0</v>
      </c>
      <c r="G37" s="29">
        <f t="shared" si="10"/>
        <v>0</v>
      </c>
      <c r="H37" s="29">
        <f t="shared" si="10"/>
        <v>31.599999999999998</v>
      </c>
      <c r="I37" s="29">
        <f t="shared" si="10"/>
        <v>39.799999999999997</v>
      </c>
      <c r="J37" s="29">
        <f t="shared" si="10"/>
        <v>18.899999999999999</v>
      </c>
      <c r="K37" s="90">
        <f>SUM(D37:J37)</f>
        <v>90.299999999999983</v>
      </c>
      <c r="L37" s="126">
        <f>K37</f>
        <v>90.299999999999983</v>
      </c>
    </row>
    <row r="38" spans="1:20" s="42" customFormat="1" ht="15.75">
      <c r="A38" s="81"/>
      <c r="B38" s="82" t="s">
        <v>31</v>
      </c>
      <c r="C38" s="82"/>
      <c r="D38" s="95">
        <f t="shared" ref="D38:L38" si="11">D21+D24+D31+D37</f>
        <v>0</v>
      </c>
      <c r="E38" s="95">
        <f t="shared" si="11"/>
        <v>0</v>
      </c>
      <c r="F38" s="95">
        <f t="shared" si="11"/>
        <v>0</v>
      </c>
      <c r="G38" s="95">
        <f t="shared" si="11"/>
        <v>0</v>
      </c>
      <c r="H38" s="95">
        <f t="shared" si="11"/>
        <v>642.35500000000002</v>
      </c>
      <c r="I38" s="95">
        <f t="shared" si="11"/>
        <v>169.23000000000002</v>
      </c>
      <c r="J38" s="95">
        <f t="shared" si="11"/>
        <v>148.33000000000001</v>
      </c>
      <c r="K38" s="114">
        <f t="shared" si="11"/>
        <v>959.91499999999996</v>
      </c>
      <c r="L38" s="114">
        <f t="shared" si="11"/>
        <v>959.91499999999996</v>
      </c>
    </row>
    <row r="39" spans="1:20" s="15" customFormat="1">
      <c r="A39" s="32"/>
      <c r="B39" s="83"/>
      <c r="C39" s="83"/>
      <c r="D39" s="30"/>
      <c r="E39" s="30"/>
      <c r="F39" s="30"/>
      <c r="G39" s="30"/>
      <c r="H39" s="30"/>
      <c r="I39" s="30"/>
      <c r="J39" s="30"/>
      <c r="K39" s="104" t="str">
        <f>IF(K38&lt;&gt;$K$5,"Continued on next page","")</f>
        <v>Continued on next page</v>
      </c>
    </row>
    <row r="40" spans="1:20" s="15" customFormat="1" ht="66.75" customHeight="1">
      <c r="A40" s="32"/>
      <c r="B40" s="167" t="s">
        <v>349</v>
      </c>
      <c r="C40" s="167"/>
      <c r="D40" s="175" t="s">
        <v>376</v>
      </c>
      <c r="E40" s="176"/>
      <c r="F40" s="176"/>
      <c r="G40" s="176"/>
      <c r="H40" s="176"/>
      <c r="I40" s="176"/>
      <c r="J40" s="177"/>
      <c r="K40" s="108"/>
    </row>
    <row r="41" spans="1:20" s="15" customFormat="1">
      <c r="A41" s="32"/>
      <c r="B41" s="83"/>
      <c r="C41" s="83"/>
      <c r="D41" s="30"/>
      <c r="E41" s="30"/>
      <c r="F41" s="30"/>
      <c r="G41" s="30"/>
      <c r="H41" s="30"/>
      <c r="I41" s="30"/>
      <c r="J41" s="30"/>
      <c r="K41" s="91"/>
    </row>
    <row r="42" spans="1:20" ht="15.75">
      <c r="A42" s="94"/>
      <c r="D42" s="16"/>
      <c r="E42" s="16"/>
      <c r="F42" s="16"/>
      <c r="G42" s="16"/>
      <c r="H42" s="16"/>
      <c r="I42" s="16"/>
      <c r="J42" s="16"/>
      <c r="K42" s="130"/>
    </row>
    <row r="43" spans="1:20" ht="18.75" customHeight="1">
      <c r="A43" s="74"/>
      <c r="B43" s="32"/>
      <c r="C43" s="84"/>
      <c r="D43" s="163" t="s">
        <v>372</v>
      </c>
      <c r="E43" s="178" t="s">
        <v>381</v>
      </c>
      <c r="F43" s="179"/>
      <c r="G43" s="180"/>
      <c r="H43" s="180"/>
      <c r="I43" s="181"/>
      <c r="J43" s="15"/>
      <c r="K43" s="15"/>
    </row>
    <row r="44" spans="1:20">
      <c r="A44" s="74"/>
      <c r="B44" s="84"/>
      <c r="C44" s="84"/>
      <c r="D44" s="32"/>
      <c r="E44" s="32"/>
      <c r="F44" s="32"/>
      <c r="G44" s="16"/>
      <c r="H44" s="15"/>
      <c r="I44" s="15"/>
      <c r="J44" s="15"/>
      <c r="K44" s="15"/>
    </row>
    <row r="45" spans="1:20">
      <c r="A45" s="32"/>
      <c r="B45" s="32"/>
      <c r="C45" s="32"/>
      <c r="D45" s="32"/>
      <c r="E45" s="32"/>
      <c r="F45" s="32"/>
      <c r="G45" s="32"/>
      <c r="H45" s="149" t="s">
        <v>346</v>
      </c>
      <c r="I45" s="15"/>
      <c r="J45" s="15"/>
      <c r="K45" s="131"/>
    </row>
    <row r="46" spans="1:20">
      <c r="A46" s="32"/>
      <c r="B46" s="74"/>
      <c r="C46" s="173" t="s">
        <v>373</v>
      </c>
      <c r="D46" s="174"/>
      <c r="E46" s="174"/>
      <c r="F46" s="74"/>
      <c r="G46" s="32"/>
      <c r="H46" s="15"/>
      <c r="I46" s="15"/>
      <c r="J46" s="15"/>
      <c r="K46" s="15"/>
    </row>
    <row r="47" spans="1:20">
      <c r="A47" s="32"/>
      <c r="B47" s="161"/>
      <c r="C47" s="174"/>
      <c r="D47" s="174"/>
      <c r="E47" s="174"/>
      <c r="F47" s="162"/>
      <c r="G47" s="32"/>
      <c r="H47" s="150" t="s">
        <v>367</v>
      </c>
      <c r="I47" s="16"/>
      <c r="J47" s="151"/>
      <c r="K47" s="131"/>
      <c r="P47" s="32"/>
      <c r="R47" s="93"/>
      <c r="S47" s="93"/>
      <c r="T47" s="93"/>
    </row>
    <row r="48" spans="1:20" s="86" customFormat="1">
      <c r="A48" s="32"/>
      <c r="B48" s="32"/>
      <c r="C48" s="174"/>
      <c r="D48" s="174"/>
      <c r="E48" s="174"/>
      <c r="F48" s="32"/>
      <c r="G48" s="32"/>
      <c r="H48" s="152" t="s">
        <v>365</v>
      </c>
      <c r="I48" s="32"/>
      <c r="J48" s="32"/>
      <c r="K48" s="130"/>
      <c r="L48" s="132" t="s">
        <v>26</v>
      </c>
      <c r="P48" s="109"/>
      <c r="R48" s="93"/>
      <c r="S48" s="93"/>
      <c r="T48" s="93"/>
    </row>
    <row r="49" spans="1:16" s="86" customFormat="1">
      <c r="A49" s="32"/>
      <c r="C49" s="174"/>
      <c r="D49" s="174"/>
      <c r="E49" s="174"/>
      <c r="F49" s="32"/>
      <c r="G49" s="32"/>
      <c r="H49" s="153"/>
      <c r="I49" s="32"/>
      <c r="J49" s="32"/>
      <c r="K49" s="1"/>
      <c r="L49" s="15"/>
      <c r="P49" s="32"/>
    </row>
    <row r="50" spans="1:16" s="86" customFormat="1" ht="19.5" customHeight="1">
      <c r="A50" s="32"/>
      <c r="B50" s="74"/>
      <c r="C50" s="174"/>
      <c r="D50" s="174"/>
      <c r="E50" s="174"/>
      <c r="F50" s="74"/>
      <c r="G50" s="32"/>
      <c r="H50" s="154" t="s">
        <v>355</v>
      </c>
      <c r="I50" s="154"/>
      <c r="J50" s="154"/>
      <c r="K50" s="154"/>
      <c r="L50" s="32"/>
      <c r="P50" s="32"/>
    </row>
    <row r="51" spans="1:16" s="86" customFormat="1">
      <c r="A51" s="32"/>
      <c r="B51" s="85"/>
      <c r="C51" s="174"/>
      <c r="D51" s="174"/>
      <c r="E51" s="174"/>
      <c r="F51" s="87"/>
      <c r="G51" s="32"/>
      <c r="H51" s="155" t="s">
        <v>366</v>
      </c>
      <c r="I51" s="32"/>
      <c r="J51" s="32"/>
      <c r="K51" s="32"/>
      <c r="L51" s="132"/>
    </row>
    <row r="52" spans="1:16" s="86" customFormat="1">
      <c r="A52" s="32"/>
      <c r="B52" s="85"/>
      <c r="C52" s="32"/>
      <c r="D52" s="32"/>
      <c r="E52" s="32"/>
      <c r="F52" s="32"/>
      <c r="G52" s="32"/>
      <c r="H52" s="129"/>
      <c r="I52" s="32"/>
      <c r="J52" s="32"/>
      <c r="K52" s="32"/>
      <c r="L52" s="32"/>
    </row>
    <row r="53" spans="1:16" s="86" customFormat="1">
      <c r="A53" s="32"/>
      <c r="B53" s="85"/>
      <c r="C53" s="32"/>
      <c r="D53" s="32"/>
      <c r="E53" s="32"/>
      <c r="F53" s="32"/>
      <c r="G53" s="32"/>
      <c r="H53" s="129"/>
      <c r="I53" s="32"/>
      <c r="J53" s="32"/>
      <c r="K53" s="32"/>
      <c r="L53" s="32"/>
    </row>
    <row r="54" spans="1:16" s="86" customFormat="1" ht="15.75" thickBot="1">
      <c r="A54" s="74"/>
      <c r="B54" s="74"/>
      <c r="C54" s="74"/>
      <c r="D54" s="74"/>
      <c r="E54" s="74"/>
      <c r="F54" s="74"/>
      <c r="G54" s="74"/>
      <c r="H54" s="74"/>
      <c r="I54" s="74"/>
      <c r="J54" s="74"/>
      <c r="K54" s="74"/>
      <c r="L54" s="74"/>
    </row>
    <row r="55" spans="1:16" s="86" customFormat="1">
      <c r="A55" s="146"/>
      <c r="B55" s="133" t="s">
        <v>371</v>
      </c>
      <c r="C55" s="134"/>
      <c r="D55" s="134"/>
      <c r="E55" s="134"/>
      <c r="F55" s="134"/>
      <c r="G55" s="134"/>
      <c r="H55" s="134"/>
      <c r="I55" s="134"/>
      <c r="J55" s="134"/>
      <c r="K55" s="134"/>
      <c r="L55" s="135"/>
    </row>
    <row r="56" spans="1:16" s="86" customFormat="1" ht="7.5" customHeight="1">
      <c r="A56" s="147"/>
      <c r="B56" s="136"/>
      <c r="C56" s="136"/>
      <c r="D56" s="137"/>
      <c r="E56" s="137"/>
      <c r="F56" s="137"/>
      <c r="G56" s="138"/>
      <c r="H56" s="138"/>
      <c r="I56" s="138"/>
      <c r="J56" s="138"/>
      <c r="K56" s="138"/>
      <c r="L56" s="139"/>
    </row>
    <row r="57" spans="1:16" s="86" customFormat="1">
      <c r="A57" s="147"/>
      <c r="B57" s="138"/>
      <c r="C57" s="140" t="s">
        <v>356</v>
      </c>
      <c r="D57" s="140" t="s">
        <v>359</v>
      </c>
      <c r="E57" s="140" t="s">
        <v>357</v>
      </c>
      <c r="F57" s="140" t="s">
        <v>358</v>
      </c>
      <c r="G57" s="140" t="s">
        <v>364</v>
      </c>
      <c r="H57" s="140" t="s">
        <v>360</v>
      </c>
      <c r="I57" s="140" t="s">
        <v>361</v>
      </c>
      <c r="J57" s="140" t="s">
        <v>362</v>
      </c>
      <c r="K57" s="140" t="s">
        <v>363</v>
      </c>
      <c r="L57" s="139"/>
    </row>
    <row r="58" spans="1:16" s="86" customFormat="1">
      <c r="A58" s="147"/>
      <c r="B58" s="138"/>
      <c r="C58" s="145"/>
      <c r="D58" s="145"/>
      <c r="E58" s="145"/>
      <c r="F58" s="145"/>
      <c r="G58" s="145"/>
      <c r="H58" s="145"/>
      <c r="I58" s="145"/>
      <c r="J58" s="145"/>
      <c r="K58" s="145"/>
      <c r="L58" s="139"/>
    </row>
    <row r="59" spans="1:16" s="86" customFormat="1" ht="15.75" thickBot="1">
      <c r="A59" s="148"/>
      <c r="B59" s="141"/>
      <c r="C59" s="141"/>
      <c r="D59" s="141"/>
      <c r="E59" s="141"/>
      <c r="F59" s="142"/>
      <c r="G59" s="142"/>
      <c r="H59" s="142"/>
      <c r="I59" s="142"/>
      <c r="J59" s="142"/>
      <c r="K59" s="143"/>
      <c r="L59" s="144"/>
    </row>
    <row r="60" spans="1:16">
      <c r="A60" s="32"/>
      <c r="B60" s="32"/>
      <c r="C60" s="32"/>
      <c r="D60" s="32"/>
      <c r="E60" s="32"/>
      <c r="F60" s="32"/>
      <c r="G60" s="32"/>
      <c r="H60" s="32"/>
      <c r="I60" s="32"/>
      <c r="J60" s="32"/>
      <c r="K60" s="32"/>
    </row>
    <row r="61" spans="1:16">
      <c r="A61" s="32"/>
      <c r="B61" s="106" t="s">
        <v>0</v>
      </c>
      <c r="C61" s="107"/>
      <c r="D61" s="33" t="s">
        <v>1</v>
      </c>
      <c r="E61" s="33" t="s">
        <v>2</v>
      </c>
      <c r="F61" s="33" t="s">
        <v>3</v>
      </c>
      <c r="G61" s="33" t="s">
        <v>4</v>
      </c>
      <c r="H61" s="33" t="s">
        <v>5</v>
      </c>
      <c r="I61" s="33" t="s">
        <v>6</v>
      </c>
      <c r="J61" s="33" t="s">
        <v>7</v>
      </c>
      <c r="K61" s="96" t="s">
        <v>348</v>
      </c>
      <c r="L61" s="118" t="s">
        <v>350</v>
      </c>
    </row>
    <row r="62" spans="1:16" s="12" customFormat="1">
      <c r="A62" s="75"/>
      <c r="B62" s="34" t="s">
        <v>23</v>
      </c>
      <c r="C62" s="34"/>
      <c r="D62" s="35">
        <f>IFERROR(J14+1,"m/d")</f>
        <v>42015</v>
      </c>
      <c r="E62" s="35">
        <f>IFERROR(D62+1,"m/d")</f>
        <v>42016</v>
      </c>
      <c r="F62" s="35">
        <f t="shared" ref="F62" si="12">IFERROR(E62+1,"m/d")</f>
        <v>42017</v>
      </c>
      <c r="G62" s="35">
        <f t="shared" ref="G62" si="13">IFERROR(F62+1,"m/d")</f>
        <v>42018</v>
      </c>
      <c r="H62" s="35">
        <f>IFERROR(G62+1,"m/d")</f>
        <v>42019</v>
      </c>
      <c r="I62" s="35">
        <f t="shared" ref="I62" si="14">IFERROR(H62+1,"m/d")</f>
        <v>42020</v>
      </c>
      <c r="J62" s="35">
        <f t="shared" ref="J62" si="15">IFERROR(I62+1,"m/d")</f>
        <v>42021</v>
      </c>
      <c r="K62" s="97" t="s">
        <v>325</v>
      </c>
      <c r="L62" s="97" t="s">
        <v>325</v>
      </c>
    </row>
    <row r="63" spans="1:16" s="2" customFormat="1">
      <c r="A63" s="76" t="s">
        <v>24</v>
      </c>
      <c r="B63" s="36"/>
      <c r="C63" s="36"/>
      <c r="D63" s="37"/>
      <c r="E63" s="37"/>
      <c r="F63" s="37"/>
      <c r="G63" s="37"/>
      <c r="H63" s="37"/>
      <c r="I63" s="37"/>
      <c r="J63" s="37"/>
      <c r="K63" s="38"/>
      <c r="L63" s="127"/>
    </row>
    <row r="64" spans="1:16">
      <c r="A64" s="32"/>
      <c r="B64" s="39" t="s">
        <v>21</v>
      </c>
      <c r="C64" s="39"/>
      <c r="D64" s="40"/>
      <c r="E64" s="40"/>
      <c r="F64" s="40"/>
      <c r="G64" s="40"/>
      <c r="H64" s="40"/>
      <c r="I64" s="40"/>
      <c r="J64" s="40"/>
      <c r="K64" s="41"/>
      <c r="L64" s="128"/>
    </row>
    <row r="65" spans="1:12">
      <c r="A65" s="32"/>
      <c r="B65" s="75" t="s">
        <v>28</v>
      </c>
      <c r="C65" s="75"/>
      <c r="D65" s="27"/>
      <c r="E65" s="27"/>
      <c r="F65" s="27"/>
      <c r="G65" s="27"/>
      <c r="H65" s="27"/>
      <c r="I65" s="27"/>
      <c r="J65" s="27"/>
      <c r="K65" s="71">
        <f>SUM(D65:J65)</f>
        <v>0</v>
      </c>
      <c r="L65" s="120">
        <f>K65+L17</f>
        <v>450</v>
      </c>
    </row>
    <row r="66" spans="1:12">
      <c r="A66" s="32"/>
      <c r="B66" s="77" t="s">
        <v>331</v>
      </c>
      <c r="C66" s="77"/>
      <c r="D66" s="27">
        <v>25</v>
      </c>
      <c r="E66" s="27"/>
      <c r="F66" s="27"/>
      <c r="G66" s="27"/>
      <c r="H66" s="27"/>
      <c r="I66" s="27"/>
      <c r="J66" s="27"/>
      <c r="K66" s="71">
        <f>SUM(D66:J66)</f>
        <v>25</v>
      </c>
      <c r="L66" s="120">
        <f>K66+L18</f>
        <v>50</v>
      </c>
    </row>
    <row r="67" spans="1:12">
      <c r="A67" s="32"/>
      <c r="B67" s="77" t="s">
        <v>332</v>
      </c>
      <c r="C67" s="77"/>
      <c r="D67" s="27"/>
      <c r="E67" s="27"/>
      <c r="F67" s="27"/>
      <c r="G67" s="27"/>
      <c r="H67" s="27"/>
      <c r="I67" s="27"/>
      <c r="J67" s="27"/>
      <c r="K67" s="71">
        <f>SUM(D67:J67)</f>
        <v>0</v>
      </c>
      <c r="L67" s="120">
        <f>K67+L19</f>
        <v>0</v>
      </c>
    </row>
    <row r="68" spans="1:12">
      <c r="A68" s="32"/>
      <c r="B68" s="77" t="s">
        <v>18</v>
      </c>
      <c r="C68" s="77"/>
      <c r="D68" s="27">
        <v>36</v>
      </c>
      <c r="E68" s="27"/>
      <c r="F68" s="27"/>
      <c r="G68" s="27"/>
      <c r="H68" s="27"/>
      <c r="I68" s="27"/>
      <c r="J68" s="27"/>
      <c r="K68" s="71">
        <f>SUM(D68:J68)</f>
        <v>36</v>
      </c>
      <c r="L68" s="120">
        <f>K68+L20</f>
        <v>36</v>
      </c>
    </row>
    <row r="69" spans="1:12" s="4" customFormat="1">
      <c r="A69" s="78"/>
      <c r="B69" s="79" t="s">
        <v>32</v>
      </c>
      <c r="C69" s="79"/>
      <c r="D69" s="29">
        <f t="shared" ref="D69:K69" si="16">SUM(D65:D68)</f>
        <v>61</v>
      </c>
      <c r="E69" s="29">
        <f t="shared" si="16"/>
        <v>0</v>
      </c>
      <c r="F69" s="29">
        <f t="shared" si="16"/>
        <v>0</v>
      </c>
      <c r="G69" s="29">
        <f t="shared" si="16"/>
        <v>0</v>
      </c>
      <c r="H69" s="29">
        <f t="shared" si="16"/>
        <v>0</v>
      </c>
      <c r="I69" s="29">
        <f t="shared" si="16"/>
        <v>0</v>
      </c>
      <c r="J69" s="29">
        <f t="shared" si="16"/>
        <v>0</v>
      </c>
      <c r="K69" s="72">
        <f t="shared" si="16"/>
        <v>61</v>
      </c>
      <c r="L69" s="121">
        <f t="shared" ref="L69" si="17">SUM(L65:L68)</f>
        <v>536</v>
      </c>
    </row>
    <row r="70" spans="1:12" s="4" customFormat="1">
      <c r="A70" s="78"/>
      <c r="B70" s="100" t="s">
        <v>330</v>
      </c>
      <c r="D70" s="29"/>
      <c r="E70" s="29"/>
      <c r="F70" s="29"/>
      <c r="G70" s="29"/>
      <c r="H70" s="29"/>
      <c r="I70" s="29"/>
      <c r="J70" s="29"/>
      <c r="K70" s="72"/>
      <c r="L70" s="121"/>
    </row>
    <row r="71" spans="1:12">
      <c r="A71" s="32"/>
      <c r="B71" s="15"/>
      <c r="C71" s="103" t="s">
        <v>333</v>
      </c>
      <c r="D71" s="102">
        <v>11</v>
      </c>
      <c r="E71" s="102"/>
      <c r="F71" s="102"/>
      <c r="G71" s="102"/>
      <c r="H71" s="102"/>
      <c r="I71" s="102"/>
      <c r="J71" s="102"/>
      <c r="K71" s="119">
        <f>SUM(D71:J71)</f>
        <v>11</v>
      </c>
      <c r="L71" s="122">
        <f>K71+L23</f>
        <v>22</v>
      </c>
    </row>
    <row r="72" spans="1:12" s="4" customFormat="1">
      <c r="A72" s="78"/>
      <c r="B72" s="101"/>
      <c r="C72" s="101"/>
      <c r="D72" s="29">
        <f t="shared" ref="D72:J72" si="18">IF(r_totalmileage&lt;=100,D71*r_mileage_higher,IF(f_car_higherrate="x",D71*r_mileage_higher,D71*r_mileage_lower))</f>
        <v>6.3249999999999993</v>
      </c>
      <c r="E72" s="29">
        <f t="shared" si="18"/>
        <v>0</v>
      </c>
      <c r="F72" s="29">
        <f t="shared" si="18"/>
        <v>0</v>
      </c>
      <c r="G72" s="29">
        <f t="shared" si="18"/>
        <v>0</v>
      </c>
      <c r="H72" s="29">
        <f t="shared" si="18"/>
        <v>0</v>
      </c>
      <c r="I72" s="29">
        <f t="shared" si="18"/>
        <v>0</v>
      </c>
      <c r="J72" s="29">
        <f t="shared" si="18"/>
        <v>0</v>
      </c>
      <c r="K72" s="72">
        <f>SUM(D72:J72)</f>
        <v>6.3249999999999993</v>
      </c>
      <c r="L72" s="121">
        <f>K72+L24</f>
        <v>12.649999999999999</v>
      </c>
    </row>
    <row r="73" spans="1:12">
      <c r="A73" s="32"/>
      <c r="B73" s="39" t="s">
        <v>339</v>
      </c>
      <c r="C73" s="39"/>
      <c r="D73" s="15"/>
      <c r="E73" s="15"/>
      <c r="F73" s="15"/>
      <c r="G73" s="15"/>
      <c r="H73" s="15"/>
      <c r="I73" s="15"/>
      <c r="J73" s="15"/>
      <c r="K73" s="32"/>
      <c r="L73" s="123"/>
    </row>
    <row r="74" spans="1:12">
      <c r="A74" s="32"/>
      <c r="B74" s="75" t="s">
        <v>85</v>
      </c>
      <c r="C74" s="75"/>
      <c r="D74" s="27"/>
      <c r="E74" s="27"/>
      <c r="F74" s="27"/>
      <c r="G74" s="27"/>
      <c r="H74" s="27"/>
      <c r="I74" s="27"/>
      <c r="J74" s="27"/>
      <c r="K74" s="71">
        <f>SUM(D74:J74)</f>
        <v>0</v>
      </c>
      <c r="L74" s="120">
        <f>K74+L26</f>
        <v>388.29</v>
      </c>
    </row>
    <row r="75" spans="1:12">
      <c r="A75" s="32"/>
      <c r="B75" s="75" t="s">
        <v>19</v>
      </c>
      <c r="C75" s="75"/>
      <c r="D75" s="27"/>
      <c r="E75" s="27"/>
      <c r="F75" s="27"/>
      <c r="G75" s="27"/>
      <c r="H75" s="27"/>
      <c r="I75" s="27"/>
      <c r="J75" s="27"/>
      <c r="K75" s="71">
        <f>SUM(D75:J75)</f>
        <v>0</v>
      </c>
      <c r="L75" s="120">
        <f>K75+L27</f>
        <v>0</v>
      </c>
    </row>
    <row r="76" spans="1:12">
      <c r="A76" s="32"/>
      <c r="B76" s="75" t="s">
        <v>89</v>
      </c>
      <c r="C76" s="75"/>
      <c r="D76" s="27"/>
      <c r="E76" s="27"/>
      <c r="F76" s="27"/>
      <c r="G76" s="27"/>
      <c r="H76" s="27"/>
      <c r="I76" s="27"/>
      <c r="J76" s="27"/>
      <c r="K76" s="71">
        <f>SUM(D76:J76)</f>
        <v>0</v>
      </c>
      <c r="L76" s="120">
        <f>K76+L28</f>
        <v>0</v>
      </c>
    </row>
    <row r="77" spans="1:12">
      <c r="A77" s="32"/>
      <c r="B77" s="75" t="s">
        <v>20</v>
      </c>
      <c r="C77" s="75"/>
      <c r="D77" s="27"/>
      <c r="E77" s="27"/>
      <c r="F77" s="27"/>
      <c r="G77" s="27"/>
      <c r="H77" s="27"/>
      <c r="I77" s="27"/>
      <c r="J77" s="27"/>
      <c r="K77" s="71">
        <f>SUM(D77:J77)</f>
        <v>0</v>
      </c>
      <c r="L77" s="120">
        <f>K77+L29</f>
        <v>0</v>
      </c>
    </row>
    <row r="78" spans="1:12">
      <c r="A78" s="32"/>
      <c r="B78" s="75" t="s">
        <v>337</v>
      </c>
      <c r="C78" s="75"/>
      <c r="D78" s="27"/>
      <c r="E78" s="27"/>
      <c r="F78" s="27"/>
      <c r="G78" s="27"/>
      <c r="H78" s="27"/>
      <c r="I78" s="27"/>
      <c r="J78" s="27"/>
      <c r="K78" s="71">
        <f>SUM(D78:J78)</f>
        <v>0</v>
      </c>
      <c r="L78" s="120">
        <f>K78+L30</f>
        <v>0</v>
      </c>
    </row>
    <row r="79" spans="1:12" s="4" customFormat="1">
      <c r="A79" s="78"/>
      <c r="B79" s="79" t="s">
        <v>338</v>
      </c>
      <c r="C79" s="79"/>
      <c r="D79" s="29">
        <f>SUM(D74:D78)</f>
        <v>0</v>
      </c>
      <c r="E79" s="29">
        <f t="shared" ref="E79:K79" si="19">SUM(E74:E78)</f>
        <v>0</v>
      </c>
      <c r="F79" s="29">
        <f t="shared" si="19"/>
        <v>0</v>
      </c>
      <c r="G79" s="29">
        <f t="shared" si="19"/>
        <v>0</v>
      </c>
      <c r="H79" s="29">
        <f t="shared" si="19"/>
        <v>0</v>
      </c>
      <c r="I79" s="29">
        <f t="shared" si="19"/>
        <v>0</v>
      </c>
      <c r="J79" s="29">
        <f t="shared" si="19"/>
        <v>0</v>
      </c>
      <c r="K79" s="72">
        <f t="shared" si="19"/>
        <v>0</v>
      </c>
      <c r="L79" s="121">
        <f t="shared" ref="L79" si="20">SUM(L74:L78)</f>
        <v>388.29</v>
      </c>
    </row>
    <row r="80" spans="1:12">
      <c r="A80" s="76" t="s">
        <v>25</v>
      </c>
      <c r="B80" s="75"/>
      <c r="C80" s="75"/>
      <c r="D80" s="21"/>
      <c r="E80" s="21"/>
      <c r="F80" s="21"/>
      <c r="G80" s="21"/>
      <c r="H80" s="21"/>
      <c r="I80" s="21"/>
      <c r="J80" s="21"/>
      <c r="K80" s="88"/>
      <c r="L80" s="124"/>
    </row>
    <row r="81" spans="1:12">
      <c r="A81" s="76"/>
      <c r="B81" s="80" t="s">
        <v>22</v>
      </c>
      <c r="C81" s="80"/>
      <c r="D81" s="21"/>
      <c r="E81" s="21"/>
      <c r="F81" s="21"/>
      <c r="G81" s="21"/>
      <c r="H81" s="21"/>
      <c r="I81" s="21"/>
      <c r="J81" s="21"/>
      <c r="K81" s="88"/>
      <c r="L81" s="124"/>
    </row>
    <row r="82" spans="1:12">
      <c r="A82" s="32"/>
      <c r="B82" s="75" t="s">
        <v>15</v>
      </c>
      <c r="C82" s="75"/>
      <c r="D82" s="28" t="s">
        <v>26</v>
      </c>
      <c r="E82" s="28"/>
      <c r="F82" s="28"/>
      <c r="G82" s="28"/>
      <c r="H82" s="28"/>
      <c r="I82" s="28"/>
      <c r="J82" s="28"/>
      <c r="K82" s="89"/>
      <c r="L82" s="125"/>
    </row>
    <row r="83" spans="1:12">
      <c r="A83" s="32"/>
      <c r="B83" s="75" t="s">
        <v>16</v>
      </c>
      <c r="C83" s="75"/>
      <c r="D83" s="28" t="s">
        <v>26</v>
      </c>
      <c r="E83" s="28"/>
      <c r="F83" s="28"/>
      <c r="G83" s="28"/>
      <c r="H83" s="28"/>
      <c r="I83" s="28"/>
      <c r="J83" s="28"/>
      <c r="K83" s="89"/>
      <c r="L83" s="125"/>
    </row>
    <row r="84" spans="1:12">
      <c r="A84" s="32"/>
      <c r="B84" s="75" t="s">
        <v>17</v>
      </c>
      <c r="C84" s="75"/>
      <c r="D84" s="28"/>
      <c r="E84" s="28"/>
      <c r="F84" s="28"/>
      <c r="G84" s="28"/>
      <c r="H84" s="28"/>
      <c r="I84" s="28"/>
      <c r="J84" s="28"/>
      <c r="K84" s="89"/>
      <c r="L84" s="125"/>
    </row>
    <row r="85" spans="1:12" s="4" customFormat="1" ht="23.25" customHeight="1">
      <c r="A85" s="78"/>
      <c r="B85" s="79" t="s">
        <v>30</v>
      </c>
      <c r="C85" s="79"/>
      <c r="D85" s="29">
        <f t="shared" ref="D85:J85" si="21">IF(toggle_state="InState",SUMPRODUCT(--((D82:D84)="x"),InState),SUMPRODUCT(--((D82:D84)="x"),OutofState))</f>
        <v>18.899999999999999</v>
      </c>
      <c r="E85" s="29">
        <f t="shared" si="21"/>
        <v>0</v>
      </c>
      <c r="F85" s="29">
        <f t="shared" si="21"/>
        <v>0</v>
      </c>
      <c r="G85" s="29">
        <f t="shared" si="21"/>
        <v>0</v>
      </c>
      <c r="H85" s="29">
        <f t="shared" si="21"/>
        <v>0</v>
      </c>
      <c r="I85" s="29">
        <f t="shared" si="21"/>
        <v>0</v>
      </c>
      <c r="J85" s="29">
        <f t="shared" si="21"/>
        <v>0</v>
      </c>
      <c r="K85" s="90">
        <f>SUM(D85:J85)</f>
        <v>18.899999999999999</v>
      </c>
      <c r="L85" s="126">
        <f>K85+L37</f>
        <v>109.19999999999999</v>
      </c>
    </row>
    <row r="86" spans="1:12" s="42" customFormat="1" ht="15.75">
      <c r="A86" s="81"/>
      <c r="B86" s="82" t="s">
        <v>31</v>
      </c>
      <c r="C86" s="82"/>
      <c r="D86" s="95">
        <f t="shared" ref="D86:K86" si="22">D69+D72+D79+D85</f>
        <v>86.224999999999994</v>
      </c>
      <c r="E86" s="95">
        <f t="shared" si="22"/>
        <v>0</v>
      </c>
      <c r="F86" s="95">
        <f t="shared" si="22"/>
        <v>0</v>
      </c>
      <c r="G86" s="95">
        <f t="shared" si="22"/>
        <v>0</v>
      </c>
      <c r="H86" s="95">
        <f t="shared" si="22"/>
        <v>0</v>
      </c>
      <c r="I86" s="95">
        <f t="shared" si="22"/>
        <v>0</v>
      </c>
      <c r="J86" s="95">
        <f t="shared" si="22"/>
        <v>0</v>
      </c>
      <c r="K86" s="114">
        <f t="shared" si="22"/>
        <v>86.224999999999994</v>
      </c>
      <c r="L86" s="114">
        <f t="shared" ref="L86" si="23">L69+L72+L79+L85</f>
        <v>1046.1400000000001</v>
      </c>
    </row>
    <row r="87" spans="1:12" s="15" customFormat="1" ht="6" customHeight="1">
      <c r="A87" s="32"/>
      <c r="B87" s="83"/>
      <c r="C87" s="83"/>
      <c r="D87" s="30"/>
      <c r="E87" s="30"/>
      <c r="F87" s="30"/>
      <c r="G87" s="30"/>
      <c r="H87" s="30"/>
      <c r="I87" s="30"/>
      <c r="J87" s="30"/>
      <c r="K87" s="91"/>
      <c r="L87" s="91"/>
    </row>
    <row r="88" spans="1:12" s="15" customFormat="1" ht="48.75" customHeight="1">
      <c r="A88" s="32"/>
      <c r="B88" s="167" t="s">
        <v>349</v>
      </c>
      <c r="C88" s="167"/>
      <c r="D88" s="115"/>
      <c r="E88" s="116"/>
      <c r="F88" s="116"/>
      <c r="G88" s="116"/>
      <c r="H88" s="116"/>
      <c r="I88" s="116"/>
      <c r="J88" s="117"/>
      <c r="K88" s="108"/>
    </row>
    <row r="89" spans="1:12" s="15" customFormat="1" ht="7.5" customHeight="1">
      <c r="A89" s="32"/>
      <c r="B89" s="83"/>
      <c r="C89" s="83"/>
      <c r="D89" s="30"/>
      <c r="E89" s="30"/>
      <c r="F89" s="30"/>
      <c r="G89" s="30"/>
      <c r="H89" s="30"/>
      <c r="I89" s="30"/>
      <c r="J89" s="30"/>
      <c r="K89" s="91"/>
    </row>
    <row r="90" spans="1:12" s="15" customFormat="1">
      <c r="A90" s="32"/>
      <c r="B90" s="106" t="s">
        <v>0</v>
      </c>
      <c r="C90" s="107"/>
      <c r="D90" s="33" t="s">
        <v>1</v>
      </c>
      <c r="E90" s="33" t="s">
        <v>2</v>
      </c>
      <c r="F90" s="33" t="s">
        <v>3</v>
      </c>
      <c r="G90" s="33" t="s">
        <v>4</v>
      </c>
      <c r="H90" s="33" t="s">
        <v>5</v>
      </c>
      <c r="I90" s="33" t="s">
        <v>6</v>
      </c>
      <c r="J90" s="33" t="s">
        <v>7</v>
      </c>
      <c r="K90" s="96" t="s">
        <v>348</v>
      </c>
      <c r="L90" s="118" t="s">
        <v>351</v>
      </c>
    </row>
    <row r="91" spans="1:12" s="15" customFormat="1">
      <c r="A91" s="75"/>
      <c r="B91" s="34" t="s">
        <v>23</v>
      </c>
      <c r="C91" s="34"/>
      <c r="D91" s="35">
        <f>IFERROR(J62+1,"m/d")</f>
        <v>42022</v>
      </c>
      <c r="E91" s="35">
        <f>IFERROR(D91+1,"m/d")</f>
        <v>42023</v>
      </c>
      <c r="F91" s="35">
        <f t="shared" ref="F91" si="24">IFERROR(E91+1,"m/d")</f>
        <v>42024</v>
      </c>
      <c r="G91" s="35">
        <f t="shared" ref="G91" si="25">IFERROR(F91+1,"m/d")</f>
        <v>42025</v>
      </c>
      <c r="H91" s="35">
        <f>IFERROR(G91+1,"m/d")</f>
        <v>42026</v>
      </c>
      <c r="I91" s="35">
        <f t="shared" ref="I91" si="26">IFERROR(H91+1,"m/d")</f>
        <v>42027</v>
      </c>
      <c r="J91" s="35">
        <f t="shared" ref="J91" si="27">IFERROR(I91+1,"m/d")</f>
        <v>42028</v>
      </c>
      <c r="K91" s="97" t="s">
        <v>325</v>
      </c>
      <c r="L91" s="97" t="s">
        <v>352</v>
      </c>
    </row>
    <row r="92" spans="1:12" s="15" customFormat="1">
      <c r="A92" s="76" t="s">
        <v>24</v>
      </c>
      <c r="B92" s="36"/>
      <c r="C92" s="36"/>
      <c r="D92" s="37"/>
      <c r="E92" s="37"/>
      <c r="F92" s="37"/>
      <c r="G92" s="37"/>
      <c r="H92" s="37"/>
      <c r="I92" s="37"/>
      <c r="J92" s="37"/>
      <c r="K92" s="38"/>
      <c r="L92" s="127"/>
    </row>
    <row r="93" spans="1:12" s="15" customFormat="1">
      <c r="A93" s="32"/>
      <c r="B93" s="39" t="s">
        <v>21</v>
      </c>
      <c r="C93" s="39"/>
      <c r="D93" s="40"/>
      <c r="E93" s="40"/>
      <c r="F93" s="40"/>
      <c r="G93" s="40"/>
      <c r="H93" s="40"/>
      <c r="I93" s="40"/>
      <c r="J93" s="40"/>
      <c r="K93" s="41"/>
      <c r="L93" s="128"/>
    </row>
    <row r="94" spans="1:12" s="15" customFormat="1">
      <c r="A94" s="32"/>
      <c r="B94" s="75" t="s">
        <v>28</v>
      </c>
      <c r="C94" s="75"/>
      <c r="D94" s="27"/>
      <c r="E94" s="27"/>
      <c r="F94" s="27"/>
      <c r="G94" s="27"/>
      <c r="H94" s="27"/>
      <c r="I94" s="27"/>
      <c r="J94" s="27"/>
      <c r="K94" s="71">
        <f>SUM(D94:J94)</f>
        <v>0</v>
      </c>
      <c r="L94" s="120">
        <f>K94+L65</f>
        <v>450</v>
      </c>
    </row>
    <row r="95" spans="1:12" s="15" customFormat="1">
      <c r="A95" s="32"/>
      <c r="B95" s="77" t="s">
        <v>331</v>
      </c>
      <c r="C95" s="77"/>
      <c r="D95" s="27"/>
      <c r="E95" s="27"/>
      <c r="F95" s="27"/>
      <c r="G95" s="27"/>
      <c r="H95" s="27"/>
      <c r="I95" s="27"/>
      <c r="J95" s="27"/>
      <c r="K95" s="71">
        <f>SUM(D95:J95)</f>
        <v>0</v>
      </c>
      <c r="L95" s="120">
        <f>K95+L66</f>
        <v>50</v>
      </c>
    </row>
    <row r="96" spans="1:12" s="15" customFormat="1">
      <c r="A96" s="32"/>
      <c r="B96" s="77" t="s">
        <v>332</v>
      </c>
      <c r="C96" s="77"/>
      <c r="D96" s="27"/>
      <c r="E96" s="27"/>
      <c r="F96" s="27"/>
      <c r="G96" s="27"/>
      <c r="H96" s="27"/>
      <c r="I96" s="27"/>
      <c r="J96" s="27"/>
      <c r="K96" s="71">
        <f>SUM(D96:J96)</f>
        <v>0</v>
      </c>
      <c r="L96" s="120">
        <f>K96+L67</f>
        <v>0</v>
      </c>
    </row>
    <row r="97" spans="1:12" s="15" customFormat="1">
      <c r="A97" s="32"/>
      <c r="B97" s="77" t="s">
        <v>18</v>
      </c>
      <c r="C97" s="77"/>
      <c r="D97" s="27"/>
      <c r="E97" s="27"/>
      <c r="F97" s="27"/>
      <c r="G97" s="27"/>
      <c r="H97" s="27"/>
      <c r="I97" s="27"/>
      <c r="J97" s="27"/>
      <c r="K97" s="71">
        <f>SUM(D97:J97)</f>
        <v>0</v>
      </c>
      <c r="L97" s="120">
        <f>K97+L68</f>
        <v>36</v>
      </c>
    </row>
    <row r="98" spans="1:12" s="15" customFormat="1">
      <c r="A98" s="78"/>
      <c r="B98" s="79" t="s">
        <v>32</v>
      </c>
      <c r="C98" s="79"/>
      <c r="D98" s="29">
        <f t="shared" ref="D98:L98" si="28">SUM(D94:D97)</f>
        <v>0</v>
      </c>
      <c r="E98" s="29">
        <f t="shared" si="28"/>
        <v>0</v>
      </c>
      <c r="F98" s="29">
        <f t="shared" si="28"/>
        <v>0</v>
      </c>
      <c r="G98" s="29">
        <f t="shared" si="28"/>
        <v>0</v>
      </c>
      <c r="H98" s="29">
        <f t="shared" si="28"/>
        <v>0</v>
      </c>
      <c r="I98" s="29">
        <f t="shared" si="28"/>
        <v>0</v>
      </c>
      <c r="J98" s="29">
        <f t="shared" si="28"/>
        <v>0</v>
      </c>
      <c r="K98" s="72">
        <f t="shared" si="28"/>
        <v>0</v>
      </c>
      <c r="L98" s="121">
        <f t="shared" si="28"/>
        <v>536</v>
      </c>
    </row>
    <row r="99" spans="1:12" s="15" customFormat="1">
      <c r="A99" s="78"/>
      <c r="B99" s="100" t="s">
        <v>330</v>
      </c>
      <c r="C99" s="4"/>
      <c r="D99" s="29"/>
      <c r="E99" s="29"/>
      <c r="F99" s="29"/>
      <c r="G99" s="29"/>
      <c r="H99" s="29"/>
      <c r="I99" s="29"/>
      <c r="J99" s="29"/>
      <c r="K99" s="72"/>
      <c r="L99" s="121"/>
    </row>
    <row r="100" spans="1:12" s="15" customFormat="1">
      <c r="A100" s="32"/>
      <c r="C100" s="103" t="s">
        <v>333</v>
      </c>
      <c r="D100" s="102"/>
      <c r="E100" s="102"/>
      <c r="F100" s="102"/>
      <c r="G100" s="102"/>
      <c r="H100" s="102"/>
      <c r="I100" s="102"/>
      <c r="J100" s="102"/>
      <c r="K100" s="105">
        <f>SUM(D100:J100)</f>
        <v>0</v>
      </c>
      <c r="L100" s="122">
        <f>K100+L71</f>
        <v>22</v>
      </c>
    </row>
    <row r="101" spans="1:12" s="15" customFormat="1">
      <c r="A101" s="78"/>
      <c r="B101" s="101"/>
      <c r="C101" s="101"/>
      <c r="D101" s="29">
        <f t="shared" ref="D101:J101" si="29">IF(r_totalmileage&lt;=100,D100*r_mileage_higher,IF(f_car_higherrate="x",D100*r_mileage_higher,D100*r_mileage_lower))</f>
        <v>0</v>
      </c>
      <c r="E101" s="29">
        <f t="shared" si="29"/>
        <v>0</v>
      </c>
      <c r="F101" s="29">
        <f t="shared" si="29"/>
        <v>0</v>
      </c>
      <c r="G101" s="29">
        <f t="shared" si="29"/>
        <v>0</v>
      </c>
      <c r="H101" s="29">
        <f t="shared" si="29"/>
        <v>0</v>
      </c>
      <c r="I101" s="29">
        <f t="shared" si="29"/>
        <v>0</v>
      </c>
      <c r="J101" s="29">
        <f t="shared" si="29"/>
        <v>0</v>
      </c>
      <c r="K101" s="72">
        <f>SUM(D101:J101)</f>
        <v>0</v>
      </c>
      <c r="L101" s="121">
        <f>K101+L72</f>
        <v>12.649999999999999</v>
      </c>
    </row>
    <row r="102" spans="1:12">
      <c r="A102" s="32"/>
      <c r="B102" s="39" t="s">
        <v>339</v>
      </c>
      <c r="C102" s="39"/>
      <c r="D102" s="15"/>
      <c r="E102" s="15"/>
      <c r="F102" s="15"/>
      <c r="G102" s="15"/>
      <c r="H102" s="15"/>
      <c r="I102" s="15"/>
      <c r="J102" s="15"/>
      <c r="K102" s="32"/>
      <c r="L102" s="123"/>
    </row>
    <row r="103" spans="1:12">
      <c r="A103" s="32"/>
      <c r="B103" s="75" t="s">
        <v>85</v>
      </c>
      <c r="C103" s="75"/>
      <c r="D103" s="27"/>
      <c r="E103" s="27"/>
      <c r="F103" s="27"/>
      <c r="G103" s="27"/>
      <c r="H103" s="27"/>
      <c r="I103" s="27"/>
      <c r="J103" s="27"/>
      <c r="K103" s="71">
        <f>SUM(D103:J103)</f>
        <v>0</v>
      </c>
      <c r="L103" s="120">
        <f>K103+L74</f>
        <v>388.29</v>
      </c>
    </row>
    <row r="104" spans="1:12">
      <c r="A104" s="32"/>
      <c r="B104" s="75" t="s">
        <v>19</v>
      </c>
      <c r="C104" s="75"/>
      <c r="D104" s="27"/>
      <c r="E104" s="27"/>
      <c r="F104" s="27"/>
      <c r="G104" s="27"/>
      <c r="H104" s="27"/>
      <c r="I104" s="27"/>
      <c r="J104" s="27"/>
      <c r="K104" s="71">
        <f>SUM(D104:J104)</f>
        <v>0</v>
      </c>
      <c r="L104" s="120">
        <f>K104+L75</f>
        <v>0</v>
      </c>
    </row>
    <row r="105" spans="1:12">
      <c r="A105" s="32"/>
      <c r="B105" s="75" t="s">
        <v>89</v>
      </c>
      <c r="C105" s="75"/>
      <c r="D105" s="27"/>
      <c r="E105" s="27"/>
      <c r="F105" s="27"/>
      <c r="G105" s="27"/>
      <c r="H105" s="27"/>
      <c r="I105" s="27"/>
      <c r="J105" s="27"/>
      <c r="K105" s="71">
        <f>SUM(D105:J105)</f>
        <v>0</v>
      </c>
      <c r="L105" s="120">
        <f>K105+L76</f>
        <v>0</v>
      </c>
    </row>
    <row r="106" spans="1:12">
      <c r="A106" s="32"/>
      <c r="B106" s="75" t="s">
        <v>20</v>
      </c>
      <c r="C106" s="75"/>
      <c r="D106" s="27"/>
      <c r="E106" s="27"/>
      <c r="F106" s="27"/>
      <c r="G106" s="27"/>
      <c r="H106" s="27"/>
      <c r="I106" s="27"/>
      <c r="J106" s="27"/>
      <c r="K106" s="71">
        <f>SUM(D106:J106)</f>
        <v>0</v>
      </c>
      <c r="L106" s="120">
        <f>K106+L77</f>
        <v>0</v>
      </c>
    </row>
    <row r="107" spans="1:12">
      <c r="A107" s="32"/>
      <c r="B107" s="75" t="s">
        <v>337</v>
      </c>
      <c r="C107" s="75"/>
      <c r="D107" s="27"/>
      <c r="E107" s="27"/>
      <c r="F107" s="27"/>
      <c r="G107" s="27"/>
      <c r="H107" s="27"/>
      <c r="I107" s="27"/>
      <c r="J107" s="27"/>
      <c r="K107" s="71">
        <f>SUM(D107:J107)</f>
        <v>0</v>
      </c>
      <c r="L107" s="120">
        <f>K107+L78</f>
        <v>0</v>
      </c>
    </row>
    <row r="108" spans="1:12">
      <c r="A108" s="78"/>
      <c r="B108" s="79" t="s">
        <v>338</v>
      </c>
      <c r="C108" s="79"/>
      <c r="D108" s="29">
        <f>SUM(D103:D107)</f>
        <v>0</v>
      </c>
      <c r="E108" s="29">
        <f t="shared" ref="E108:L108" si="30">SUM(E103:E107)</f>
        <v>0</v>
      </c>
      <c r="F108" s="29">
        <f t="shared" si="30"/>
        <v>0</v>
      </c>
      <c r="G108" s="29">
        <f t="shared" si="30"/>
        <v>0</v>
      </c>
      <c r="H108" s="29">
        <f t="shared" si="30"/>
        <v>0</v>
      </c>
      <c r="I108" s="29">
        <f t="shared" si="30"/>
        <v>0</v>
      </c>
      <c r="J108" s="29">
        <f t="shared" si="30"/>
        <v>0</v>
      </c>
      <c r="K108" s="72">
        <f t="shared" si="30"/>
        <v>0</v>
      </c>
      <c r="L108" s="121">
        <f t="shared" si="30"/>
        <v>388.29</v>
      </c>
    </row>
    <row r="109" spans="1:12">
      <c r="A109" s="76" t="s">
        <v>25</v>
      </c>
      <c r="B109" s="75"/>
      <c r="C109" s="75"/>
      <c r="D109" s="21"/>
      <c r="E109" s="21"/>
      <c r="F109" s="21"/>
      <c r="G109" s="21"/>
      <c r="H109" s="21"/>
      <c r="I109" s="21"/>
      <c r="J109" s="21"/>
      <c r="K109" s="88"/>
      <c r="L109" s="124"/>
    </row>
    <row r="110" spans="1:12">
      <c r="A110" s="76"/>
      <c r="B110" s="80" t="s">
        <v>22</v>
      </c>
      <c r="C110" s="80"/>
      <c r="D110" s="21"/>
      <c r="E110" s="21"/>
      <c r="F110" s="21"/>
      <c r="G110" s="21"/>
      <c r="H110" s="21"/>
      <c r="I110" s="21"/>
      <c r="J110" s="21"/>
      <c r="K110" s="88"/>
      <c r="L110" s="124"/>
    </row>
    <row r="111" spans="1:12">
      <c r="A111" s="32"/>
      <c r="B111" s="75" t="s">
        <v>15</v>
      </c>
      <c r="C111" s="75"/>
      <c r="D111" s="28"/>
      <c r="E111" s="28"/>
      <c r="F111" s="28"/>
      <c r="G111" s="28"/>
      <c r="H111" s="28"/>
      <c r="I111" s="28"/>
      <c r="J111" s="28"/>
      <c r="K111" s="89"/>
      <c r="L111" s="125"/>
    </row>
    <row r="112" spans="1:12">
      <c r="A112" s="32"/>
      <c r="B112" s="75" t="s">
        <v>16</v>
      </c>
      <c r="C112" s="75"/>
      <c r="D112" s="28"/>
      <c r="E112" s="28"/>
      <c r="F112" s="28"/>
      <c r="G112" s="28"/>
      <c r="H112" s="28"/>
      <c r="I112" s="28"/>
      <c r="J112" s="28"/>
      <c r="K112" s="89"/>
      <c r="L112" s="125"/>
    </row>
    <row r="113" spans="1:12">
      <c r="A113" s="32"/>
      <c r="B113" s="75" t="s">
        <v>17</v>
      </c>
      <c r="C113" s="75"/>
      <c r="D113" s="28"/>
      <c r="E113" s="28"/>
      <c r="F113" s="28"/>
      <c r="G113" s="28"/>
      <c r="H113" s="28"/>
      <c r="I113" s="28"/>
      <c r="J113" s="28"/>
      <c r="K113" s="89"/>
      <c r="L113" s="125"/>
    </row>
    <row r="114" spans="1:12">
      <c r="A114" s="78"/>
      <c r="B114" s="79" t="s">
        <v>30</v>
      </c>
      <c r="C114" s="79"/>
      <c r="D114" s="29">
        <f t="shared" ref="D114:J114" si="31">IF(toggle_state="InState",SUMPRODUCT(--((D111:D113)="x"),InState),SUMPRODUCT(--((D111:D113)="x"),OutofState))</f>
        <v>0</v>
      </c>
      <c r="E114" s="29">
        <f t="shared" si="31"/>
        <v>0</v>
      </c>
      <c r="F114" s="29">
        <f t="shared" si="31"/>
        <v>0</v>
      </c>
      <c r="G114" s="29">
        <f t="shared" si="31"/>
        <v>0</v>
      </c>
      <c r="H114" s="29">
        <f t="shared" si="31"/>
        <v>0</v>
      </c>
      <c r="I114" s="29">
        <f t="shared" si="31"/>
        <v>0</v>
      </c>
      <c r="J114" s="29">
        <f t="shared" si="31"/>
        <v>0</v>
      </c>
      <c r="K114" s="90">
        <f>SUM(D114:J114)</f>
        <v>0</v>
      </c>
      <c r="L114" s="126">
        <f>K114+L85</f>
        <v>109.19999999999999</v>
      </c>
    </row>
    <row r="115" spans="1:12" ht="15.75">
      <c r="A115" s="81"/>
      <c r="B115" s="82" t="s">
        <v>31</v>
      </c>
      <c r="C115" s="82"/>
      <c r="D115" s="95">
        <f t="shared" ref="D115" si="32">D98+D101+D108+D114</f>
        <v>0</v>
      </c>
      <c r="E115" s="95">
        <f t="shared" ref="E115" si="33">E98+E101+E108+E114</f>
        <v>0</v>
      </c>
      <c r="F115" s="95">
        <f t="shared" ref="F115" si="34">F98+F101+F108+F114</f>
        <v>0</v>
      </c>
      <c r="G115" s="95">
        <f t="shared" ref="G115" si="35">G98+G101+G108+G114</f>
        <v>0</v>
      </c>
      <c r="H115" s="95">
        <f t="shared" ref="H115" si="36">H98+H101+H108+H114</f>
        <v>0</v>
      </c>
      <c r="I115" s="95">
        <f t="shared" ref="I115" si="37">I98+I101+I108+I114</f>
        <v>0</v>
      </c>
      <c r="J115" s="95">
        <f t="shared" ref="J115" si="38">J98+J101+J108+J114</f>
        <v>0</v>
      </c>
      <c r="K115" s="114">
        <f t="shared" ref="K115:L115" si="39">K98+K101+K108+K114</f>
        <v>0</v>
      </c>
      <c r="L115" s="114">
        <f t="shared" si="39"/>
        <v>1046.1400000000001</v>
      </c>
    </row>
    <row r="116" spans="1:12" s="15" customFormat="1" ht="8.25" customHeight="1">
      <c r="A116" s="32"/>
      <c r="B116" s="83"/>
      <c r="C116" s="83"/>
      <c r="D116" s="30"/>
      <c r="E116" s="30"/>
      <c r="F116" s="30"/>
      <c r="G116" s="30"/>
      <c r="H116" s="30"/>
      <c r="I116" s="30"/>
      <c r="J116" s="30"/>
      <c r="K116" s="91"/>
      <c r="L116" s="91"/>
    </row>
    <row r="117" spans="1:12" s="15" customFormat="1" ht="53.25" customHeight="1">
      <c r="A117" s="32"/>
      <c r="B117" s="167" t="s">
        <v>349</v>
      </c>
      <c r="C117" s="167"/>
      <c r="D117" s="115"/>
      <c r="E117" s="116"/>
      <c r="F117" s="116"/>
      <c r="G117" s="116"/>
      <c r="H117" s="116"/>
      <c r="I117" s="116"/>
      <c r="J117" s="117"/>
      <c r="K117" s="108"/>
      <c r="L117" s="108"/>
    </row>
    <row r="118" spans="1:12" s="15" customFormat="1">
      <c r="A118" s="32"/>
      <c r="B118" s="83"/>
      <c r="C118" s="83"/>
      <c r="D118" s="30"/>
      <c r="E118" s="30"/>
      <c r="F118" s="30"/>
      <c r="G118" s="30"/>
      <c r="H118" s="30"/>
      <c r="I118" s="30"/>
      <c r="J118" s="30"/>
      <c r="K118" s="91"/>
    </row>
  </sheetData>
  <mergeCells count="14">
    <mergeCell ref="D5:E5"/>
    <mergeCell ref="B88:C88"/>
    <mergeCell ref="B117:C117"/>
    <mergeCell ref="B10:C10"/>
    <mergeCell ref="B40:C40"/>
    <mergeCell ref="D10:K10"/>
    <mergeCell ref="C46:E51"/>
    <mergeCell ref="D40:J40"/>
    <mergeCell ref="E43:I43"/>
    <mergeCell ref="G8:H8"/>
    <mergeCell ref="D6:E6"/>
    <mergeCell ref="D7:E7"/>
    <mergeCell ref="G6:H6"/>
    <mergeCell ref="G7:H7"/>
  </mergeCells>
  <conditionalFormatting sqref="H45:H53">
    <cfRule type="expression" dxfId="2" priority="5">
      <formula>r_totalmileage&gt;100</formula>
    </cfRule>
  </conditionalFormatting>
  <conditionalFormatting sqref="L51 L48">
    <cfRule type="expression" dxfId="1" priority="2">
      <formula>r_totalmileage&gt;100</formula>
    </cfRule>
  </conditionalFormatting>
  <conditionalFormatting sqref="H45:L47 H48:K48 H49:L50 H51:K51">
    <cfRule type="expression" dxfId="0" priority="1">
      <formula>r_totalmileage&gt;100</formula>
    </cfRule>
  </conditionalFormatting>
  <dataValidations count="12">
    <dataValidation type="decimal" operator="greaterThanOrEqual" allowBlank="1" showInputMessage="1" showErrorMessage="1" sqref="D26:J30 D23:J23 D17:J20 D74:J78 D100:J100 D103:J107 D65:J68 D71:J71 D94:J97">
      <formula1>0</formula1>
    </dataValidation>
    <dataValidation type="whole" allowBlank="1" showInputMessage="1" showErrorMessage="1" promptTitle="PID" prompt="Enter 9 digits (no dashes needed)" sqref="D7:E7">
      <formula1>99999999</formula1>
      <formula2>999999999</formula2>
    </dataValidation>
    <dataValidation type="list" allowBlank="1" showInputMessage="1" showErrorMessage="1" promptTitle="Country" prompt="Choose from dropdown menu." sqref="G8:H8">
      <formula1>a_countries</formula1>
    </dataValidation>
    <dataValidation type="list" showInputMessage="1" showErrorMessage="1" error="Choose state from dropdown menu." promptTitle="State" prompt="Choose state from dropdown menu." sqref="G7:H7">
      <formula1>a_states</formula1>
    </dataValidation>
    <dataValidation allowBlank="1" showInputMessage="1" showErrorMessage="1" prompt="Enter Departure Date" sqref="J7"/>
    <dataValidation allowBlank="1" showInputMessage="1" showErrorMessage="1" prompt="Enter Return Date" sqref="J8"/>
    <dataValidation allowBlank="1" showInputMessage="1" showErrorMessage="1" prompt="Enter TIME of departure" sqref="K7"/>
    <dataValidation allowBlank="1" showInputMessage="1" showErrorMessage="1" prompt="Enter TIME of Return" sqref="K8"/>
    <dataValidation type="list" showInputMessage="1" showErrorMessage="1" sqref="D34:J36 D82:J84 L48 D111:J113 L51">
      <formula1>a_x</formula1>
    </dataValidation>
    <dataValidation type="whole" allowBlank="1" showInputMessage="1" showErrorMessage="1" sqref="D58">
      <formula1>20000</formula1>
      <formula2>29930</formula2>
    </dataValidation>
    <dataValidation type="whole" allowBlank="1" showInputMessage="1" showErrorMessage="1" sqref="E58">
      <formula1>10000</formula1>
      <formula2>99999</formula2>
    </dataValidation>
    <dataValidation type="whole" allowBlank="1" showInputMessage="1" showErrorMessage="1" sqref="F58">
      <formula1>460101</formula1>
      <formula2>469999</formula2>
    </dataValidation>
  </dataValidations>
  <printOptions horizontalCentered="1"/>
  <pageMargins left="0.25" right="0.25" top="0.25" bottom="0.25" header="0.3" footer="0.1"/>
  <pageSetup scale="73" fitToHeight="2" orientation="portrait" r:id="rId1"/>
  <headerFooter>
    <oddFooter>&amp;L&amp;"-,Italic"&amp;9Form revised: 5-30-14&amp;R&amp;10&amp;P</oddFooter>
  </headerFooter>
  <rowBreaks count="1" manualBreakCount="1">
    <brk id="59"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Button 5">
              <controlPr defaultSize="0" print="0" autoFill="0" autoPict="0" macro="[0]!clearform">
                <anchor moveWithCells="1" sizeWithCells="1">
                  <from>
                    <xdr:col>5</xdr:col>
                    <xdr:colOff>85725</xdr:colOff>
                    <xdr:row>0</xdr:row>
                    <xdr:rowOff>95250</xdr:rowOff>
                  </from>
                  <to>
                    <xdr:col>6</xdr:col>
                    <xdr:colOff>28575</xdr:colOff>
                    <xdr:row>1</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44"/>
  <sheetViews>
    <sheetView topLeftCell="A4" zoomScale="85" zoomScaleNormal="85" workbookViewId="0">
      <selection activeCell="G37" sqref="B33:G37"/>
    </sheetView>
  </sheetViews>
  <sheetFormatPr defaultRowHeight="24.75" customHeight="1"/>
  <cols>
    <col min="1" max="1" width="3" style="47" customWidth="1"/>
    <col min="2" max="2" width="21.140625" style="47" customWidth="1"/>
    <col min="3" max="3" width="30.7109375" style="47" customWidth="1"/>
    <col min="4" max="4" width="15.85546875" style="47" customWidth="1"/>
    <col min="5" max="5" width="10.7109375" style="51" customWidth="1"/>
    <col min="6" max="6" width="11.85546875" style="47" customWidth="1"/>
    <col min="7" max="7" width="11.28515625" style="47" customWidth="1"/>
    <col min="8" max="8" width="11.85546875" style="47" customWidth="1"/>
    <col min="9" max="256" width="9.140625" style="47"/>
    <col min="257" max="257" width="3" style="47" customWidth="1"/>
    <col min="258" max="258" width="6.7109375" style="47" customWidth="1"/>
    <col min="259" max="259" width="30.7109375" style="47" customWidth="1"/>
    <col min="260" max="260" width="15.85546875" style="47" customWidth="1"/>
    <col min="261" max="261" width="7.7109375" style="47" customWidth="1"/>
    <col min="262" max="262" width="11.85546875" style="47" customWidth="1"/>
    <col min="263" max="263" width="11.28515625" style="47" customWidth="1"/>
    <col min="264" max="264" width="8.85546875" style="47" customWidth="1"/>
    <col min="265" max="512" width="9.140625" style="47"/>
    <col min="513" max="513" width="3" style="47" customWidth="1"/>
    <col min="514" max="514" width="6.7109375" style="47" customWidth="1"/>
    <col min="515" max="515" width="30.7109375" style="47" customWidth="1"/>
    <col min="516" max="516" width="15.85546875" style="47" customWidth="1"/>
    <col min="517" max="517" width="7.7109375" style="47" customWidth="1"/>
    <col min="518" max="518" width="11.85546875" style="47" customWidth="1"/>
    <col min="519" max="519" width="11.28515625" style="47" customWidth="1"/>
    <col min="520" max="520" width="8.85546875" style="47" customWidth="1"/>
    <col min="521" max="768" width="9.140625" style="47"/>
    <col min="769" max="769" width="3" style="47" customWidth="1"/>
    <col min="770" max="770" width="6.7109375" style="47" customWidth="1"/>
    <col min="771" max="771" width="30.7109375" style="47" customWidth="1"/>
    <col min="772" max="772" width="15.85546875" style="47" customWidth="1"/>
    <col min="773" max="773" width="7.7109375" style="47" customWidth="1"/>
    <col min="774" max="774" width="11.85546875" style="47" customWidth="1"/>
    <col min="775" max="775" width="11.28515625" style="47" customWidth="1"/>
    <col min="776" max="776" width="8.85546875" style="47" customWidth="1"/>
    <col min="777" max="1024" width="9.140625" style="47"/>
    <col min="1025" max="1025" width="3" style="47" customWidth="1"/>
    <col min="1026" max="1026" width="6.7109375" style="47" customWidth="1"/>
    <col min="1027" max="1027" width="30.7109375" style="47" customWidth="1"/>
    <col min="1028" max="1028" width="15.85546875" style="47" customWidth="1"/>
    <col min="1029" max="1029" width="7.7109375" style="47" customWidth="1"/>
    <col min="1030" max="1030" width="11.85546875" style="47" customWidth="1"/>
    <col min="1031" max="1031" width="11.28515625" style="47" customWidth="1"/>
    <col min="1032" max="1032" width="8.85546875" style="47" customWidth="1"/>
    <col min="1033" max="1280" width="9.140625" style="47"/>
    <col min="1281" max="1281" width="3" style="47" customWidth="1"/>
    <col min="1282" max="1282" width="6.7109375" style="47" customWidth="1"/>
    <col min="1283" max="1283" width="30.7109375" style="47" customWidth="1"/>
    <col min="1284" max="1284" width="15.85546875" style="47" customWidth="1"/>
    <col min="1285" max="1285" width="7.7109375" style="47" customWidth="1"/>
    <col min="1286" max="1286" width="11.85546875" style="47" customWidth="1"/>
    <col min="1287" max="1287" width="11.28515625" style="47" customWidth="1"/>
    <col min="1288" max="1288" width="8.85546875" style="47" customWidth="1"/>
    <col min="1289" max="1536" width="9.140625" style="47"/>
    <col min="1537" max="1537" width="3" style="47" customWidth="1"/>
    <col min="1538" max="1538" width="6.7109375" style="47" customWidth="1"/>
    <col min="1539" max="1539" width="30.7109375" style="47" customWidth="1"/>
    <col min="1540" max="1540" width="15.85546875" style="47" customWidth="1"/>
    <col min="1541" max="1541" width="7.7109375" style="47" customWidth="1"/>
    <col min="1542" max="1542" width="11.85546875" style="47" customWidth="1"/>
    <col min="1543" max="1543" width="11.28515625" style="47" customWidth="1"/>
    <col min="1544" max="1544" width="8.85546875" style="47" customWidth="1"/>
    <col min="1545" max="1792" width="9.140625" style="47"/>
    <col min="1793" max="1793" width="3" style="47" customWidth="1"/>
    <col min="1794" max="1794" width="6.7109375" style="47" customWidth="1"/>
    <col min="1795" max="1795" width="30.7109375" style="47" customWidth="1"/>
    <col min="1796" max="1796" width="15.85546875" style="47" customWidth="1"/>
    <col min="1797" max="1797" width="7.7109375" style="47" customWidth="1"/>
    <col min="1798" max="1798" width="11.85546875" style="47" customWidth="1"/>
    <col min="1799" max="1799" width="11.28515625" style="47" customWidth="1"/>
    <col min="1800" max="1800" width="8.85546875" style="47" customWidth="1"/>
    <col min="1801" max="2048" width="9.140625" style="47"/>
    <col min="2049" max="2049" width="3" style="47" customWidth="1"/>
    <col min="2050" max="2050" width="6.7109375" style="47" customWidth="1"/>
    <col min="2051" max="2051" width="30.7109375" style="47" customWidth="1"/>
    <col min="2052" max="2052" width="15.85546875" style="47" customWidth="1"/>
    <col min="2053" max="2053" width="7.7109375" style="47" customWidth="1"/>
    <col min="2054" max="2054" width="11.85546875" style="47" customWidth="1"/>
    <col min="2055" max="2055" width="11.28515625" style="47" customWidth="1"/>
    <col min="2056" max="2056" width="8.85546875" style="47" customWidth="1"/>
    <col min="2057" max="2304" width="9.140625" style="47"/>
    <col min="2305" max="2305" width="3" style="47" customWidth="1"/>
    <col min="2306" max="2306" width="6.7109375" style="47" customWidth="1"/>
    <col min="2307" max="2307" width="30.7109375" style="47" customWidth="1"/>
    <col min="2308" max="2308" width="15.85546875" style="47" customWidth="1"/>
    <col min="2309" max="2309" width="7.7109375" style="47" customWidth="1"/>
    <col min="2310" max="2310" width="11.85546875" style="47" customWidth="1"/>
    <col min="2311" max="2311" width="11.28515625" style="47" customWidth="1"/>
    <col min="2312" max="2312" width="8.85546875" style="47" customWidth="1"/>
    <col min="2313" max="2560" width="9.140625" style="47"/>
    <col min="2561" max="2561" width="3" style="47" customWidth="1"/>
    <col min="2562" max="2562" width="6.7109375" style="47" customWidth="1"/>
    <col min="2563" max="2563" width="30.7109375" style="47" customWidth="1"/>
    <col min="2564" max="2564" width="15.85546875" style="47" customWidth="1"/>
    <col min="2565" max="2565" width="7.7109375" style="47" customWidth="1"/>
    <col min="2566" max="2566" width="11.85546875" style="47" customWidth="1"/>
    <col min="2567" max="2567" width="11.28515625" style="47" customWidth="1"/>
    <col min="2568" max="2568" width="8.85546875" style="47" customWidth="1"/>
    <col min="2569" max="2816" width="9.140625" style="47"/>
    <col min="2817" max="2817" width="3" style="47" customWidth="1"/>
    <col min="2818" max="2818" width="6.7109375" style="47" customWidth="1"/>
    <col min="2819" max="2819" width="30.7109375" style="47" customWidth="1"/>
    <col min="2820" max="2820" width="15.85546875" style="47" customWidth="1"/>
    <col min="2821" max="2821" width="7.7109375" style="47" customWidth="1"/>
    <col min="2822" max="2822" width="11.85546875" style="47" customWidth="1"/>
    <col min="2823" max="2823" width="11.28515625" style="47" customWidth="1"/>
    <col min="2824" max="2824" width="8.85546875" style="47" customWidth="1"/>
    <col min="2825" max="3072" width="9.140625" style="47"/>
    <col min="3073" max="3073" width="3" style="47" customWidth="1"/>
    <col min="3074" max="3074" width="6.7109375" style="47" customWidth="1"/>
    <col min="3075" max="3075" width="30.7109375" style="47" customWidth="1"/>
    <col min="3076" max="3076" width="15.85546875" style="47" customWidth="1"/>
    <col min="3077" max="3077" width="7.7109375" style="47" customWidth="1"/>
    <col min="3078" max="3078" width="11.85546875" style="47" customWidth="1"/>
    <col min="3079" max="3079" width="11.28515625" style="47" customWidth="1"/>
    <col min="3080" max="3080" width="8.85546875" style="47" customWidth="1"/>
    <col min="3081" max="3328" width="9.140625" style="47"/>
    <col min="3329" max="3329" width="3" style="47" customWidth="1"/>
    <col min="3330" max="3330" width="6.7109375" style="47" customWidth="1"/>
    <col min="3331" max="3331" width="30.7109375" style="47" customWidth="1"/>
    <col min="3332" max="3332" width="15.85546875" style="47" customWidth="1"/>
    <col min="3333" max="3333" width="7.7109375" style="47" customWidth="1"/>
    <col min="3334" max="3334" width="11.85546875" style="47" customWidth="1"/>
    <col min="3335" max="3335" width="11.28515625" style="47" customWidth="1"/>
    <col min="3336" max="3336" width="8.85546875" style="47" customWidth="1"/>
    <col min="3337" max="3584" width="9.140625" style="47"/>
    <col min="3585" max="3585" width="3" style="47" customWidth="1"/>
    <col min="3586" max="3586" width="6.7109375" style="47" customWidth="1"/>
    <col min="3587" max="3587" width="30.7109375" style="47" customWidth="1"/>
    <col min="3588" max="3588" width="15.85546875" style="47" customWidth="1"/>
    <col min="3589" max="3589" width="7.7109375" style="47" customWidth="1"/>
    <col min="3590" max="3590" width="11.85546875" style="47" customWidth="1"/>
    <col min="3591" max="3591" width="11.28515625" style="47" customWidth="1"/>
    <col min="3592" max="3592" width="8.85546875" style="47" customWidth="1"/>
    <col min="3593" max="3840" width="9.140625" style="47"/>
    <col min="3841" max="3841" width="3" style="47" customWidth="1"/>
    <col min="3842" max="3842" width="6.7109375" style="47" customWidth="1"/>
    <col min="3843" max="3843" width="30.7109375" style="47" customWidth="1"/>
    <col min="3844" max="3844" width="15.85546875" style="47" customWidth="1"/>
    <col min="3845" max="3845" width="7.7109375" style="47" customWidth="1"/>
    <col min="3846" max="3846" width="11.85546875" style="47" customWidth="1"/>
    <col min="3847" max="3847" width="11.28515625" style="47" customWidth="1"/>
    <col min="3848" max="3848" width="8.85546875" style="47" customWidth="1"/>
    <col min="3849" max="4096" width="9.140625" style="47"/>
    <col min="4097" max="4097" width="3" style="47" customWidth="1"/>
    <col min="4098" max="4098" width="6.7109375" style="47" customWidth="1"/>
    <col min="4099" max="4099" width="30.7109375" style="47" customWidth="1"/>
    <col min="4100" max="4100" width="15.85546875" style="47" customWidth="1"/>
    <col min="4101" max="4101" width="7.7109375" style="47" customWidth="1"/>
    <col min="4102" max="4102" width="11.85546875" style="47" customWidth="1"/>
    <col min="4103" max="4103" width="11.28515625" style="47" customWidth="1"/>
    <col min="4104" max="4104" width="8.85546875" style="47" customWidth="1"/>
    <col min="4105" max="4352" width="9.140625" style="47"/>
    <col min="4353" max="4353" width="3" style="47" customWidth="1"/>
    <col min="4354" max="4354" width="6.7109375" style="47" customWidth="1"/>
    <col min="4355" max="4355" width="30.7109375" style="47" customWidth="1"/>
    <col min="4356" max="4356" width="15.85546875" style="47" customWidth="1"/>
    <col min="4357" max="4357" width="7.7109375" style="47" customWidth="1"/>
    <col min="4358" max="4358" width="11.85546875" style="47" customWidth="1"/>
    <col min="4359" max="4359" width="11.28515625" style="47" customWidth="1"/>
    <col min="4360" max="4360" width="8.85546875" style="47" customWidth="1"/>
    <col min="4361" max="4608" width="9.140625" style="47"/>
    <col min="4609" max="4609" width="3" style="47" customWidth="1"/>
    <col min="4610" max="4610" width="6.7109375" style="47" customWidth="1"/>
    <col min="4611" max="4611" width="30.7109375" style="47" customWidth="1"/>
    <col min="4612" max="4612" width="15.85546875" style="47" customWidth="1"/>
    <col min="4613" max="4613" width="7.7109375" style="47" customWidth="1"/>
    <col min="4614" max="4614" width="11.85546875" style="47" customWidth="1"/>
    <col min="4615" max="4615" width="11.28515625" style="47" customWidth="1"/>
    <col min="4616" max="4616" width="8.85546875" style="47" customWidth="1"/>
    <col min="4617" max="4864" width="9.140625" style="47"/>
    <col min="4865" max="4865" width="3" style="47" customWidth="1"/>
    <col min="4866" max="4866" width="6.7109375" style="47" customWidth="1"/>
    <col min="4867" max="4867" width="30.7109375" style="47" customWidth="1"/>
    <col min="4868" max="4868" width="15.85546875" style="47" customWidth="1"/>
    <col min="4869" max="4869" width="7.7109375" style="47" customWidth="1"/>
    <col min="4870" max="4870" width="11.85546875" style="47" customWidth="1"/>
    <col min="4871" max="4871" width="11.28515625" style="47" customWidth="1"/>
    <col min="4872" max="4872" width="8.85546875" style="47" customWidth="1"/>
    <col min="4873" max="5120" width="9.140625" style="47"/>
    <col min="5121" max="5121" width="3" style="47" customWidth="1"/>
    <col min="5122" max="5122" width="6.7109375" style="47" customWidth="1"/>
    <col min="5123" max="5123" width="30.7109375" style="47" customWidth="1"/>
    <col min="5124" max="5124" width="15.85546875" style="47" customWidth="1"/>
    <col min="5125" max="5125" width="7.7109375" style="47" customWidth="1"/>
    <col min="5126" max="5126" width="11.85546875" style="47" customWidth="1"/>
    <col min="5127" max="5127" width="11.28515625" style="47" customWidth="1"/>
    <col min="5128" max="5128" width="8.85546875" style="47" customWidth="1"/>
    <col min="5129" max="5376" width="9.140625" style="47"/>
    <col min="5377" max="5377" width="3" style="47" customWidth="1"/>
    <col min="5378" max="5378" width="6.7109375" style="47" customWidth="1"/>
    <col min="5379" max="5379" width="30.7109375" style="47" customWidth="1"/>
    <col min="5380" max="5380" width="15.85546875" style="47" customWidth="1"/>
    <col min="5381" max="5381" width="7.7109375" style="47" customWidth="1"/>
    <col min="5382" max="5382" width="11.85546875" style="47" customWidth="1"/>
    <col min="5383" max="5383" width="11.28515625" style="47" customWidth="1"/>
    <col min="5384" max="5384" width="8.85546875" style="47" customWidth="1"/>
    <col min="5385" max="5632" width="9.140625" style="47"/>
    <col min="5633" max="5633" width="3" style="47" customWidth="1"/>
    <col min="5634" max="5634" width="6.7109375" style="47" customWidth="1"/>
    <col min="5635" max="5635" width="30.7109375" style="47" customWidth="1"/>
    <col min="5636" max="5636" width="15.85546875" style="47" customWidth="1"/>
    <col min="5637" max="5637" width="7.7109375" style="47" customWidth="1"/>
    <col min="5638" max="5638" width="11.85546875" style="47" customWidth="1"/>
    <col min="5639" max="5639" width="11.28515625" style="47" customWidth="1"/>
    <col min="5640" max="5640" width="8.85546875" style="47" customWidth="1"/>
    <col min="5641" max="5888" width="9.140625" style="47"/>
    <col min="5889" max="5889" width="3" style="47" customWidth="1"/>
    <col min="5890" max="5890" width="6.7109375" style="47" customWidth="1"/>
    <col min="5891" max="5891" width="30.7109375" style="47" customWidth="1"/>
    <col min="5892" max="5892" width="15.85546875" style="47" customWidth="1"/>
    <col min="5893" max="5893" width="7.7109375" style="47" customWidth="1"/>
    <col min="5894" max="5894" width="11.85546875" style="47" customWidth="1"/>
    <col min="5895" max="5895" width="11.28515625" style="47" customWidth="1"/>
    <col min="5896" max="5896" width="8.85546875" style="47" customWidth="1"/>
    <col min="5897" max="6144" width="9.140625" style="47"/>
    <col min="6145" max="6145" width="3" style="47" customWidth="1"/>
    <col min="6146" max="6146" width="6.7109375" style="47" customWidth="1"/>
    <col min="6147" max="6147" width="30.7109375" style="47" customWidth="1"/>
    <col min="6148" max="6148" width="15.85546875" style="47" customWidth="1"/>
    <col min="6149" max="6149" width="7.7109375" style="47" customWidth="1"/>
    <col min="6150" max="6150" width="11.85546875" style="47" customWidth="1"/>
    <col min="6151" max="6151" width="11.28515625" style="47" customWidth="1"/>
    <col min="6152" max="6152" width="8.85546875" style="47" customWidth="1"/>
    <col min="6153" max="6400" width="9.140625" style="47"/>
    <col min="6401" max="6401" width="3" style="47" customWidth="1"/>
    <col min="6402" max="6402" width="6.7109375" style="47" customWidth="1"/>
    <col min="6403" max="6403" width="30.7109375" style="47" customWidth="1"/>
    <col min="6404" max="6404" width="15.85546875" style="47" customWidth="1"/>
    <col min="6405" max="6405" width="7.7109375" style="47" customWidth="1"/>
    <col min="6406" max="6406" width="11.85546875" style="47" customWidth="1"/>
    <col min="6407" max="6407" width="11.28515625" style="47" customWidth="1"/>
    <col min="6408" max="6408" width="8.85546875" style="47" customWidth="1"/>
    <col min="6409" max="6656" width="9.140625" style="47"/>
    <col min="6657" max="6657" width="3" style="47" customWidth="1"/>
    <col min="6658" max="6658" width="6.7109375" style="47" customWidth="1"/>
    <col min="6659" max="6659" width="30.7109375" style="47" customWidth="1"/>
    <col min="6660" max="6660" width="15.85546875" style="47" customWidth="1"/>
    <col min="6661" max="6661" width="7.7109375" style="47" customWidth="1"/>
    <col min="6662" max="6662" width="11.85546875" style="47" customWidth="1"/>
    <col min="6663" max="6663" width="11.28515625" style="47" customWidth="1"/>
    <col min="6664" max="6664" width="8.85546875" style="47" customWidth="1"/>
    <col min="6665" max="6912" width="9.140625" style="47"/>
    <col min="6913" max="6913" width="3" style="47" customWidth="1"/>
    <col min="6914" max="6914" width="6.7109375" style="47" customWidth="1"/>
    <col min="6915" max="6915" width="30.7109375" style="47" customWidth="1"/>
    <col min="6916" max="6916" width="15.85546875" style="47" customWidth="1"/>
    <col min="6917" max="6917" width="7.7109375" style="47" customWidth="1"/>
    <col min="6918" max="6918" width="11.85546875" style="47" customWidth="1"/>
    <col min="6919" max="6919" width="11.28515625" style="47" customWidth="1"/>
    <col min="6920" max="6920" width="8.85546875" style="47" customWidth="1"/>
    <col min="6921" max="7168" width="9.140625" style="47"/>
    <col min="7169" max="7169" width="3" style="47" customWidth="1"/>
    <col min="7170" max="7170" width="6.7109375" style="47" customWidth="1"/>
    <col min="7171" max="7171" width="30.7109375" style="47" customWidth="1"/>
    <col min="7172" max="7172" width="15.85546875" style="47" customWidth="1"/>
    <col min="7173" max="7173" width="7.7109375" style="47" customWidth="1"/>
    <col min="7174" max="7174" width="11.85546875" style="47" customWidth="1"/>
    <col min="7175" max="7175" width="11.28515625" style="47" customWidth="1"/>
    <col min="7176" max="7176" width="8.85546875" style="47" customWidth="1"/>
    <col min="7177" max="7424" width="9.140625" style="47"/>
    <col min="7425" max="7425" width="3" style="47" customWidth="1"/>
    <col min="7426" max="7426" width="6.7109375" style="47" customWidth="1"/>
    <col min="7427" max="7427" width="30.7109375" style="47" customWidth="1"/>
    <col min="7428" max="7428" width="15.85546875" style="47" customWidth="1"/>
    <col min="7429" max="7429" width="7.7109375" style="47" customWidth="1"/>
    <col min="7430" max="7430" width="11.85546875" style="47" customWidth="1"/>
    <col min="7431" max="7431" width="11.28515625" style="47" customWidth="1"/>
    <col min="7432" max="7432" width="8.85546875" style="47" customWidth="1"/>
    <col min="7433" max="7680" width="9.140625" style="47"/>
    <col min="7681" max="7681" width="3" style="47" customWidth="1"/>
    <col min="7682" max="7682" width="6.7109375" style="47" customWidth="1"/>
    <col min="7683" max="7683" width="30.7109375" style="47" customWidth="1"/>
    <col min="7684" max="7684" width="15.85546875" style="47" customWidth="1"/>
    <col min="7685" max="7685" width="7.7109375" style="47" customWidth="1"/>
    <col min="7686" max="7686" width="11.85546875" style="47" customWidth="1"/>
    <col min="7687" max="7687" width="11.28515625" style="47" customWidth="1"/>
    <col min="7688" max="7688" width="8.85546875" style="47" customWidth="1"/>
    <col min="7689" max="7936" width="9.140625" style="47"/>
    <col min="7937" max="7937" width="3" style="47" customWidth="1"/>
    <col min="7938" max="7938" width="6.7109375" style="47" customWidth="1"/>
    <col min="7939" max="7939" width="30.7109375" style="47" customWidth="1"/>
    <col min="7940" max="7940" width="15.85546875" style="47" customWidth="1"/>
    <col min="7941" max="7941" width="7.7109375" style="47" customWidth="1"/>
    <col min="7942" max="7942" width="11.85546875" style="47" customWidth="1"/>
    <col min="7943" max="7943" width="11.28515625" style="47" customWidth="1"/>
    <col min="7944" max="7944" width="8.85546875" style="47" customWidth="1"/>
    <col min="7945" max="8192" width="9.140625" style="47"/>
    <col min="8193" max="8193" width="3" style="47" customWidth="1"/>
    <col min="8194" max="8194" width="6.7109375" style="47" customWidth="1"/>
    <col min="8195" max="8195" width="30.7109375" style="47" customWidth="1"/>
    <col min="8196" max="8196" width="15.85546875" style="47" customWidth="1"/>
    <col min="8197" max="8197" width="7.7109375" style="47" customWidth="1"/>
    <col min="8198" max="8198" width="11.85546875" style="47" customWidth="1"/>
    <col min="8199" max="8199" width="11.28515625" style="47" customWidth="1"/>
    <col min="8200" max="8200" width="8.85546875" style="47" customWidth="1"/>
    <col min="8201" max="8448" width="9.140625" style="47"/>
    <col min="8449" max="8449" width="3" style="47" customWidth="1"/>
    <col min="8450" max="8450" width="6.7109375" style="47" customWidth="1"/>
    <col min="8451" max="8451" width="30.7109375" style="47" customWidth="1"/>
    <col min="8452" max="8452" width="15.85546875" style="47" customWidth="1"/>
    <col min="8453" max="8453" width="7.7109375" style="47" customWidth="1"/>
    <col min="8454" max="8454" width="11.85546875" style="47" customWidth="1"/>
    <col min="8455" max="8455" width="11.28515625" style="47" customWidth="1"/>
    <col min="8456" max="8456" width="8.85546875" style="47" customWidth="1"/>
    <col min="8457" max="8704" width="9.140625" style="47"/>
    <col min="8705" max="8705" width="3" style="47" customWidth="1"/>
    <col min="8706" max="8706" width="6.7109375" style="47" customWidth="1"/>
    <col min="8707" max="8707" width="30.7109375" style="47" customWidth="1"/>
    <col min="8708" max="8708" width="15.85546875" style="47" customWidth="1"/>
    <col min="8709" max="8709" width="7.7109375" style="47" customWidth="1"/>
    <col min="8710" max="8710" width="11.85546875" style="47" customWidth="1"/>
    <col min="8711" max="8711" width="11.28515625" style="47" customWidth="1"/>
    <col min="8712" max="8712" width="8.85546875" style="47" customWidth="1"/>
    <col min="8713" max="8960" width="9.140625" style="47"/>
    <col min="8961" max="8961" width="3" style="47" customWidth="1"/>
    <col min="8962" max="8962" width="6.7109375" style="47" customWidth="1"/>
    <col min="8963" max="8963" width="30.7109375" style="47" customWidth="1"/>
    <col min="8964" max="8964" width="15.85546875" style="47" customWidth="1"/>
    <col min="8965" max="8965" width="7.7109375" style="47" customWidth="1"/>
    <col min="8966" max="8966" width="11.85546875" style="47" customWidth="1"/>
    <col min="8967" max="8967" width="11.28515625" style="47" customWidth="1"/>
    <col min="8968" max="8968" width="8.85546875" style="47" customWidth="1"/>
    <col min="8969" max="9216" width="9.140625" style="47"/>
    <col min="9217" max="9217" width="3" style="47" customWidth="1"/>
    <col min="9218" max="9218" width="6.7109375" style="47" customWidth="1"/>
    <col min="9219" max="9219" width="30.7109375" style="47" customWidth="1"/>
    <col min="9220" max="9220" width="15.85546875" style="47" customWidth="1"/>
    <col min="9221" max="9221" width="7.7109375" style="47" customWidth="1"/>
    <col min="9222" max="9222" width="11.85546875" style="47" customWidth="1"/>
    <col min="9223" max="9223" width="11.28515625" style="47" customWidth="1"/>
    <col min="9224" max="9224" width="8.85546875" style="47" customWidth="1"/>
    <col min="9225" max="9472" width="9.140625" style="47"/>
    <col min="9473" max="9473" width="3" style="47" customWidth="1"/>
    <col min="9474" max="9474" width="6.7109375" style="47" customWidth="1"/>
    <col min="9475" max="9475" width="30.7109375" style="47" customWidth="1"/>
    <col min="9476" max="9476" width="15.85546875" style="47" customWidth="1"/>
    <col min="9477" max="9477" width="7.7109375" style="47" customWidth="1"/>
    <col min="9478" max="9478" width="11.85546875" style="47" customWidth="1"/>
    <col min="9479" max="9479" width="11.28515625" style="47" customWidth="1"/>
    <col min="9480" max="9480" width="8.85546875" style="47" customWidth="1"/>
    <col min="9481" max="9728" width="9.140625" style="47"/>
    <col min="9729" max="9729" width="3" style="47" customWidth="1"/>
    <col min="9730" max="9730" width="6.7109375" style="47" customWidth="1"/>
    <col min="9731" max="9731" width="30.7109375" style="47" customWidth="1"/>
    <col min="9732" max="9732" width="15.85546875" style="47" customWidth="1"/>
    <col min="9733" max="9733" width="7.7109375" style="47" customWidth="1"/>
    <col min="9734" max="9734" width="11.85546875" style="47" customWidth="1"/>
    <col min="9735" max="9735" width="11.28515625" style="47" customWidth="1"/>
    <col min="9736" max="9736" width="8.85546875" style="47" customWidth="1"/>
    <col min="9737" max="9984" width="9.140625" style="47"/>
    <col min="9985" max="9985" width="3" style="47" customWidth="1"/>
    <col min="9986" max="9986" width="6.7109375" style="47" customWidth="1"/>
    <col min="9987" max="9987" width="30.7109375" style="47" customWidth="1"/>
    <col min="9988" max="9988" width="15.85546875" style="47" customWidth="1"/>
    <col min="9989" max="9989" width="7.7109375" style="47" customWidth="1"/>
    <col min="9990" max="9990" width="11.85546875" style="47" customWidth="1"/>
    <col min="9991" max="9991" width="11.28515625" style="47" customWidth="1"/>
    <col min="9992" max="9992" width="8.85546875" style="47" customWidth="1"/>
    <col min="9993" max="10240" width="9.140625" style="47"/>
    <col min="10241" max="10241" width="3" style="47" customWidth="1"/>
    <col min="10242" max="10242" width="6.7109375" style="47" customWidth="1"/>
    <col min="10243" max="10243" width="30.7109375" style="47" customWidth="1"/>
    <col min="10244" max="10244" width="15.85546875" style="47" customWidth="1"/>
    <col min="10245" max="10245" width="7.7109375" style="47" customWidth="1"/>
    <col min="10246" max="10246" width="11.85546875" style="47" customWidth="1"/>
    <col min="10247" max="10247" width="11.28515625" style="47" customWidth="1"/>
    <col min="10248" max="10248" width="8.85546875" style="47" customWidth="1"/>
    <col min="10249" max="10496" width="9.140625" style="47"/>
    <col min="10497" max="10497" width="3" style="47" customWidth="1"/>
    <col min="10498" max="10498" width="6.7109375" style="47" customWidth="1"/>
    <col min="10499" max="10499" width="30.7109375" style="47" customWidth="1"/>
    <col min="10500" max="10500" width="15.85546875" style="47" customWidth="1"/>
    <col min="10501" max="10501" width="7.7109375" style="47" customWidth="1"/>
    <col min="10502" max="10502" width="11.85546875" style="47" customWidth="1"/>
    <col min="10503" max="10503" width="11.28515625" style="47" customWidth="1"/>
    <col min="10504" max="10504" width="8.85546875" style="47" customWidth="1"/>
    <col min="10505" max="10752" width="9.140625" style="47"/>
    <col min="10753" max="10753" width="3" style="47" customWidth="1"/>
    <col min="10754" max="10754" width="6.7109375" style="47" customWidth="1"/>
    <col min="10755" max="10755" width="30.7109375" style="47" customWidth="1"/>
    <col min="10756" max="10756" width="15.85546875" style="47" customWidth="1"/>
    <col min="10757" max="10757" width="7.7109375" style="47" customWidth="1"/>
    <col min="10758" max="10758" width="11.85546875" style="47" customWidth="1"/>
    <col min="10759" max="10759" width="11.28515625" style="47" customWidth="1"/>
    <col min="10760" max="10760" width="8.85546875" style="47" customWidth="1"/>
    <col min="10761" max="11008" width="9.140625" style="47"/>
    <col min="11009" max="11009" width="3" style="47" customWidth="1"/>
    <col min="11010" max="11010" width="6.7109375" style="47" customWidth="1"/>
    <col min="11011" max="11011" width="30.7109375" style="47" customWidth="1"/>
    <col min="11012" max="11012" width="15.85546875" style="47" customWidth="1"/>
    <col min="11013" max="11013" width="7.7109375" style="47" customWidth="1"/>
    <col min="11014" max="11014" width="11.85546875" style="47" customWidth="1"/>
    <col min="11015" max="11015" width="11.28515625" style="47" customWidth="1"/>
    <col min="11016" max="11016" width="8.85546875" style="47" customWidth="1"/>
    <col min="11017" max="11264" width="9.140625" style="47"/>
    <col min="11265" max="11265" width="3" style="47" customWidth="1"/>
    <col min="11266" max="11266" width="6.7109375" style="47" customWidth="1"/>
    <col min="11267" max="11267" width="30.7109375" style="47" customWidth="1"/>
    <col min="11268" max="11268" width="15.85546875" style="47" customWidth="1"/>
    <col min="11269" max="11269" width="7.7109375" style="47" customWidth="1"/>
    <col min="11270" max="11270" width="11.85546875" style="47" customWidth="1"/>
    <col min="11271" max="11271" width="11.28515625" style="47" customWidth="1"/>
    <col min="11272" max="11272" width="8.85546875" style="47" customWidth="1"/>
    <col min="11273" max="11520" width="9.140625" style="47"/>
    <col min="11521" max="11521" width="3" style="47" customWidth="1"/>
    <col min="11522" max="11522" width="6.7109375" style="47" customWidth="1"/>
    <col min="11523" max="11523" width="30.7109375" style="47" customWidth="1"/>
    <col min="11524" max="11524" width="15.85546875" style="47" customWidth="1"/>
    <col min="11525" max="11525" width="7.7109375" style="47" customWidth="1"/>
    <col min="11526" max="11526" width="11.85546875" style="47" customWidth="1"/>
    <col min="11527" max="11527" width="11.28515625" style="47" customWidth="1"/>
    <col min="11528" max="11528" width="8.85546875" style="47" customWidth="1"/>
    <col min="11529" max="11776" width="9.140625" style="47"/>
    <col min="11777" max="11777" width="3" style="47" customWidth="1"/>
    <col min="11778" max="11778" width="6.7109375" style="47" customWidth="1"/>
    <col min="11779" max="11779" width="30.7109375" style="47" customWidth="1"/>
    <col min="11780" max="11780" width="15.85546875" style="47" customWidth="1"/>
    <col min="11781" max="11781" width="7.7109375" style="47" customWidth="1"/>
    <col min="11782" max="11782" width="11.85546875" style="47" customWidth="1"/>
    <col min="11783" max="11783" width="11.28515625" style="47" customWidth="1"/>
    <col min="11784" max="11784" width="8.85546875" style="47" customWidth="1"/>
    <col min="11785" max="12032" width="9.140625" style="47"/>
    <col min="12033" max="12033" width="3" style="47" customWidth="1"/>
    <col min="12034" max="12034" width="6.7109375" style="47" customWidth="1"/>
    <col min="12035" max="12035" width="30.7109375" style="47" customWidth="1"/>
    <col min="12036" max="12036" width="15.85546875" style="47" customWidth="1"/>
    <col min="12037" max="12037" width="7.7109375" style="47" customWidth="1"/>
    <col min="12038" max="12038" width="11.85546875" style="47" customWidth="1"/>
    <col min="12039" max="12039" width="11.28515625" style="47" customWidth="1"/>
    <col min="12040" max="12040" width="8.85546875" style="47" customWidth="1"/>
    <col min="12041" max="12288" width="9.140625" style="47"/>
    <col min="12289" max="12289" width="3" style="47" customWidth="1"/>
    <col min="12290" max="12290" width="6.7109375" style="47" customWidth="1"/>
    <col min="12291" max="12291" width="30.7109375" style="47" customWidth="1"/>
    <col min="12292" max="12292" width="15.85546875" style="47" customWidth="1"/>
    <col min="12293" max="12293" width="7.7109375" style="47" customWidth="1"/>
    <col min="12294" max="12294" width="11.85546875" style="47" customWidth="1"/>
    <col min="12295" max="12295" width="11.28515625" style="47" customWidth="1"/>
    <col min="12296" max="12296" width="8.85546875" style="47" customWidth="1"/>
    <col min="12297" max="12544" width="9.140625" style="47"/>
    <col min="12545" max="12545" width="3" style="47" customWidth="1"/>
    <col min="12546" max="12546" width="6.7109375" style="47" customWidth="1"/>
    <col min="12547" max="12547" width="30.7109375" style="47" customWidth="1"/>
    <col min="12548" max="12548" width="15.85546875" style="47" customWidth="1"/>
    <col min="12549" max="12549" width="7.7109375" style="47" customWidth="1"/>
    <col min="12550" max="12550" width="11.85546875" style="47" customWidth="1"/>
    <col min="12551" max="12551" width="11.28515625" style="47" customWidth="1"/>
    <col min="12552" max="12552" width="8.85546875" style="47" customWidth="1"/>
    <col min="12553" max="12800" width="9.140625" style="47"/>
    <col min="12801" max="12801" width="3" style="47" customWidth="1"/>
    <col min="12802" max="12802" width="6.7109375" style="47" customWidth="1"/>
    <col min="12803" max="12803" width="30.7109375" style="47" customWidth="1"/>
    <col min="12804" max="12804" width="15.85546875" style="47" customWidth="1"/>
    <col min="12805" max="12805" width="7.7109375" style="47" customWidth="1"/>
    <col min="12806" max="12806" width="11.85546875" style="47" customWidth="1"/>
    <col min="12807" max="12807" width="11.28515625" style="47" customWidth="1"/>
    <col min="12808" max="12808" width="8.85546875" style="47" customWidth="1"/>
    <col min="12809" max="13056" width="9.140625" style="47"/>
    <col min="13057" max="13057" width="3" style="47" customWidth="1"/>
    <col min="13058" max="13058" width="6.7109375" style="47" customWidth="1"/>
    <col min="13059" max="13059" width="30.7109375" style="47" customWidth="1"/>
    <col min="13060" max="13060" width="15.85546875" style="47" customWidth="1"/>
    <col min="13061" max="13061" width="7.7109375" style="47" customWidth="1"/>
    <col min="13062" max="13062" width="11.85546875" style="47" customWidth="1"/>
    <col min="13063" max="13063" width="11.28515625" style="47" customWidth="1"/>
    <col min="13064" max="13064" width="8.85546875" style="47" customWidth="1"/>
    <col min="13065" max="13312" width="9.140625" style="47"/>
    <col min="13313" max="13313" width="3" style="47" customWidth="1"/>
    <col min="13314" max="13314" width="6.7109375" style="47" customWidth="1"/>
    <col min="13315" max="13315" width="30.7109375" style="47" customWidth="1"/>
    <col min="13316" max="13316" width="15.85546875" style="47" customWidth="1"/>
    <col min="13317" max="13317" width="7.7109375" style="47" customWidth="1"/>
    <col min="13318" max="13318" width="11.85546875" style="47" customWidth="1"/>
    <col min="13319" max="13319" width="11.28515625" style="47" customWidth="1"/>
    <col min="13320" max="13320" width="8.85546875" style="47" customWidth="1"/>
    <col min="13321" max="13568" width="9.140625" style="47"/>
    <col min="13569" max="13569" width="3" style="47" customWidth="1"/>
    <col min="13570" max="13570" width="6.7109375" style="47" customWidth="1"/>
    <col min="13571" max="13571" width="30.7109375" style="47" customWidth="1"/>
    <col min="13572" max="13572" width="15.85546875" style="47" customWidth="1"/>
    <col min="13573" max="13573" width="7.7109375" style="47" customWidth="1"/>
    <col min="13574" max="13574" width="11.85546875" style="47" customWidth="1"/>
    <col min="13575" max="13575" width="11.28515625" style="47" customWidth="1"/>
    <col min="13576" max="13576" width="8.85546875" style="47" customWidth="1"/>
    <col min="13577" max="13824" width="9.140625" style="47"/>
    <col min="13825" max="13825" width="3" style="47" customWidth="1"/>
    <col min="13826" max="13826" width="6.7109375" style="47" customWidth="1"/>
    <col min="13827" max="13827" width="30.7109375" style="47" customWidth="1"/>
    <col min="13828" max="13828" width="15.85546875" style="47" customWidth="1"/>
    <col min="13829" max="13829" width="7.7109375" style="47" customWidth="1"/>
    <col min="13830" max="13830" width="11.85546875" style="47" customWidth="1"/>
    <col min="13831" max="13831" width="11.28515625" style="47" customWidth="1"/>
    <col min="13832" max="13832" width="8.85546875" style="47" customWidth="1"/>
    <col min="13833" max="14080" width="9.140625" style="47"/>
    <col min="14081" max="14081" width="3" style="47" customWidth="1"/>
    <col min="14082" max="14082" width="6.7109375" style="47" customWidth="1"/>
    <col min="14083" max="14083" width="30.7109375" style="47" customWidth="1"/>
    <col min="14084" max="14084" width="15.85546875" style="47" customWidth="1"/>
    <col min="14085" max="14085" width="7.7109375" style="47" customWidth="1"/>
    <col min="14086" max="14086" width="11.85546875" style="47" customWidth="1"/>
    <col min="14087" max="14087" width="11.28515625" style="47" customWidth="1"/>
    <col min="14088" max="14088" width="8.85546875" style="47" customWidth="1"/>
    <col min="14089" max="14336" width="9.140625" style="47"/>
    <col min="14337" max="14337" width="3" style="47" customWidth="1"/>
    <col min="14338" max="14338" width="6.7109375" style="47" customWidth="1"/>
    <col min="14339" max="14339" width="30.7109375" style="47" customWidth="1"/>
    <col min="14340" max="14340" width="15.85546875" style="47" customWidth="1"/>
    <col min="14341" max="14341" width="7.7109375" style="47" customWidth="1"/>
    <col min="14342" max="14342" width="11.85546875" style="47" customWidth="1"/>
    <col min="14343" max="14343" width="11.28515625" style="47" customWidth="1"/>
    <col min="14344" max="14344" width="8.85546875" style="47" customWidth="1"/>
    <col min="14345" max="14592" width="9.140625" style="47"/>
    <col min="14593" max="14593" width="3" style="47" customWidth="1"/>
    <col min="14594" max="14594" width="6.7109375" style="47" customWidth="1"/>
    <col min="14595" max="14595" width="30.7109375" style="47" customWidth="1"/>
    <col min="14596" max="14596" width="15.85546875" style="47" customWidth="1"/>
    <col min="14597" max="14597" width="7.7109375" style="47" customWidth="1"/>
    <col min="14598" max="14598" width="11.85546875" style="47" customWidth="1"/>
    <col min="14599" max="14599" width="11.28515625" style="47" customWidth="1"/>
    <col min="14600" max="14600" width="8.85546875" style="47" customWidth="1"/>
    <col min="14601" max="14848" width="9.140625" style="47"/>
    <col min="14849" max="14849" width="3" style="47" customWidth="1"/>
    <col min="14850" max="14850" width="6.7109375" style="47" customWidth="1"/>
    <col min="14851" max="14851" width="30.7109375" style="47" customWidth="1"/>
    <col min="14852" max="14852" width="15.85546875" style="47" customWidth="1"/>
    <col min="14853" max="14853" width="7.7109375" style="47" customWidth="1"/>
    <col min="14854" max="14854" width="11.85546875" style="47" customWidth="1"/>
    <col min="14855" max="14855" width="11.28515625" style="47" customWidth="1"/>
    <col min="14856" max="14856" width="8.85546875" style="47" customWidth="1"/>
    <col min="14857" max="15104" width="9.140625" style="47"/>
    <col min="15105" max="15105" width="3" style="47" customWidth="1"/>
    <col min="15106" max="15106" width="6.7109375" style="47" customWidth="1"/>
    <col min="15107" max="15107" width="30.7109375" style="47" customWidth="1"/>
    <col min="15108" max="15108" width="15.85546875" style="47" customWidth="1"/>
    <col min="15109" max="15109" width="7.7109375" style="47" customWidth="1"/>
    <col min="15110" max="15110" width="11.85546875" style="47" customWidth="1"/>
    <col min="15111" max="15111" width="11.28515625" style="47" customWidth="1"/>
    <col min="15112" max="15112" width="8.85546875" style="47" customWidth="1"/>
    <col min="15113" max="15360" width="9.140625" style="47"/>
    <col min="15361" max="15361" width="3" style="47" customWidth="1"/>
    <col min="15362" max="15362" width="6.7109375" style="47" customWidth="1"/>
    <col min="15363" max="15363" width="30.7109375" style="47" customWidth="1"/>
    <col min="15364" max="15364" width="15.85546875" style="47" customWidth="1"/>
    <col min="15365" max="15365" width="7.7109375" style="47" customWidth="1"/>
    <col min="15366" max="15366" width="11.85546875" style="47" customWidth="1"/>
    <col min="15367" max="15367" width="11.28515625" style="47" customWidth="1"/>
    <col min="15368" max="15368" width="8.85546875" style="47" customWidth="1"/>
    <col min="15369" max="15616" width="9.140625" style="47"/>
    <col min="15617" max="15617" width="3" style="47" customWidth="1"/>
    <col min="15618" max="15618" width="6.7109375" style="47" customWidth="1"/>
    <col min="15619" max="15619" width="30.7109375" style="47" customWidth="1"/>
    <col min="15620" max="15620" width="15.85546875" style="47" customWidth="1"/>
    <col min="15621" max="15621" width="7.7109375" style="47" customWidth="1"/>
    <col min="15622" max="15622" width="11.85546875" style="47" customWidth="1"/>
    <col min="15623" max="15623" width="11.28515625" style="47" customWidth="1"/>
    <col min="15624" max="15624" width="8.85546875" style="47" customWidth="1"/>
    <col min="15625" max="15872" width="9.140625" style="47"/>
    <col min="15873" max="15873" width="3" style="47" customWidth="1"/>
    <col min="15874" max="15874" width="6.7109375" style="47" customWidth="1"/>
    <col min="15875" max="15875" width="30.7109375" style="47" customWidth="1"/>
    <col min="15876" max="15876" width="15.85546875" style="47" customWidth="1"/>
    <col min="15877" max="15877" width="7.7109375" style="47" customWidth="1"/>
    <col min="15878" max="15878" width="11.85546875" style="47" customWidth="1"/>
    <col min="15879" max="15879" width="11.28515625" style="47" customWidth="1"/>
    <col min="15880" max="15880" width="8.85546875" style="47" customWidth="1"/>
    <col min="15881" max="16128" width="9.140625" style="47"/>
    <col min="16129" max="16129" width="3" style="47" customWidth="1"/>
    <col min="16130" max="16130" width="6.7109375" style="47" customWidth="1"/>
    <col min="16131" max="16131" width="30.7109375" style="47" customWidth="1"/>
    <col min="16132" max="16132" width="15.85546875" style="47" customWidth="1"/>
    <col min="16133" max="16133" width="7.7109375" style="47" customWidth="1"/>
    <col min="16134" max="16134" width="11.85546875" style="47" customWidth="1"/>
    <col min="16135" max="16135" width="11.28515625" style="47" customWidth="1"/>
    <col min="16136" max="16136" width="8.85546875" style="47" customWidth="1"/>
    <col min="16137" max="16384" width="9.140625" style="47"/>
  </cols>
  <sheetData>
    <row r="1" spans="1:8" ht="24.75" customHeight="1">
      <c r="A1" s="186" t="s">
        <v>286</v>
      </c>
      <c r="B1" s="186"/>
      <c r="C1" s="186"/>
      <c r="D1" s="186"/>
      <c r="E1" s="186"/>
      <c r="F1" s="186"/>
      <c r="G1" s="186"/>
      <c r="H1" s="186"/>
    </row>
    <row r="2" spans="1:8" ht="26.25" customHeight="1" thickBot="1">
      <c r="B2" s="48" t="s">
        <v>13</v>
      </c>
      <c r="C2" s="187" t="e">
        <f>TravelReimbursement!D6:E6</f>
        <v>#VALUE!</v>
      </c>
      <c r="D2" s="187"/>
      <c r="E2" s="49"/>
      <c r="F2" s="50"/>
    </row>
    <row r="3" spans="1:8" ht="9" customHeight="1"/>
    <row r="4" spans="1:8" ht="28.5" customHeight="1">
      <c r="B4" s="52" t="s">
        <v>10</v>
      </c>
      <c r="C4" s="188" t="s">
        <v>288</v>
      </c>
      <c r="D4" s="189"/>
      <c r="E4" s="53" t="s">
        <v>289</v>
      </c>
      <c r="F4" s="53" t="s">
        <v>290</v>
      </c>
      <c r="G4" s="53" t="s">
        <v>291</v>
      </c>
      <c r="H4" s="53" t="s">
        <v>323</v>
      </c>
    </row>
    <row r="5" spans="1:8" ht="18" customHeight="1">
      <c r="B5" s="54"/>
      <c r="C5" s="184"/>
      <c r="D5" s="185"/>
      <c r="E5" s="55" t="s">
        <v>287</v>
      </c>
      <c r="F5" s="56"/>
      <c r="G5" s="56"/>
      <c r="H5" s="56"/>
    </row>
    <row r="6" spans="1:8" ht="18" customHeight="1">
      <c r="B6" s="54"/>
      <c r="C6" s="184"/>
      <c r="D6" s="185"/>
      <c r="E6" s="55">
        <v>200</v>
      </c>
      <c r="F6" s="56"/>
      <c r="G6" s="56"/>
      <c r="H6" s="56"/>
    </row>
    <row r="7" spans="1:8" ht="18" customHeight="1">
      <c r="B7" s="54"/>
      <c r="C7" s="184"/>
      <c r="D7" s="185"/>
      <c r="E7" s="55" t="s">
        <v>287</v>
      </c>
      <c r="F7" s="56"/>
      <c r="G7" s="56"/>
      <c r="H7" s="56"/>
    </row>
    <row r="8" spans="1:8" ht="18" customHeight="1">
      <c r="B8" s="54"/>
      <c r="C8" s="184"/>
      <c r="D8" s="185"/>
      <c r="E8" s="55" t="s">
        <v>287</v>
      </c>
      <c r="F8" s="56"/>
      <c r="G8" s="56"/>
      <c r="H8" s="56"/>
    </row>
    <row r="9" spans="1:8" ht="18" customHeight="1">
      <c r="B9" s="54"/>
      <c r="C9" s="184"/>
      <c r="D9" s="185"/>
      <c r="E9" s="55" t="s">
        <v>287</v>
      </c>
      <c r="F9" s="56"/>
      <c r="G9" s="56"/>
      <c r="H9" s="56"/>
    </row>
    <row r="10" spans="1:8" ht="18" customHeight="1">
      <c r="B10" s="54"/>
      <c r="C10" s="184"/>
      <c r="D10" s="185"/>
      <c r="E10" s="55" t="s">
        <v>287</v>
      </c>
      <c r="F10" s="56"/>
      <c r="G10" s="56"/>
      <c r="H10" s="56"/>
    </row>
    <row r="11" spans="1:8" ht="18" customHeight="1">
      <c r="B11" s="54"/>
      <c r="C11" s="184"/>
      <c r="D11" s="185"/>
      <c r="E11" s="55" t="s">
        <v>287</v>
      </c>
      <c r="F11" s="56"/>
      <c r="G11" s="56"/>
      <c r="H11" s="56"/>
    </row>
    <row r="12" spans="1:8" ht="18" customHeight="1">
      <c r="B12" s="54"/>
      <c r="C12" s="184"/>
      <c r="D12" s="185"/>
      <c r="E12" s="55" t="s">
        <v>287</v>
      </c>
      <c r="F12" s="56"/>
      <c r="G12" s="56"/>
      <c r="H12" s="56"/>
    </row>
    <row r="13" spans="1:8" ht="18" customHeight="1">
      <c r="B13" s="54"/>
      <c r="C13" s="184"/>
      <c r="D13" s="185"/>
      <c r="E13" s="55" t="s">
        <v>287</v>
      </c>
      <c r="F13" s="56"/>
      <c r="G13" s="56"/>
      <c r="H13" s="56"/>
    </row>
    <row r="14" spans="1:8" ht="18" customHeight="1">
      <c r="B14" s="54"/>
      <c r="C14" s="184"/>
      <c r="D14" s="185"/>
      <c r="E14" s="55" t="s">
        <v>287</v>
      </c>
      <c r="F14" s="56"/>
      <c r="G14" s="56"/>
      <c r="H14" s="56"/>
    </row>
    <row r="15" spans="1:8" ht="18" customHeight="1">
      <c r="B15" s="54"/>
      <c r="C15" s="184"/>
      <c r="D15" s="185"/>
      <c r="E15" s="55" t="s">
        <v>287</v>
      </c>
      <c r="F15" s="56"/>
      <c r="G15" s="56"/>
      <c r="H15" s="56"/>
    </row>
    <row r="16" spans="1:8" ht="18" customHeight="1">
      <c r="B16" s="54"/>
      <c r="C16" s="184"/>
      <c r="D16" s="185"/>
      <c r="E16" s="55" t="s">
        <v>287</v>
      </c>
      <c r="F16" s="56"/>
      <c r="G16" s="56"/>
      <c r="H16" s="56"/>
    </row>
    <row r="17" spans="2:8" ht="18" customHeight="1">
      <c r="B17" s="54"/>
      <c r="C17" s="184"/>
      <c r="D17" s="185"/>
      <c r="E17" s="55" t="s">
        <v>287</v>
      </c>
      <c r="F17" s="56"/>
      <c r="G17" s="56"/>
      <c r="H17" s="56"/>
    </row>
    <row r="18" spans="2:8" ht="18" customHeight="1">
      <c r="B18" s="54"/>
      <c r="C18" s="184"/>
      <c r="D18" s="185"/>
      <c r="E18" s="55" t="s">
        <v>287</v>
      </c>
      <c r="F18" s="56"/>
      <c r="G18" s="56"/>
      <c r="H18" s="56"/>
    </row>
    <row r="19" spans="2:8" ht="18" customHeight="1">
      <c r="B19" s="54"/>
      <c r="C19" s="184"/>
      <c r="D19" s="185"/>
      <c r="E19" s="55" t="s">
        <v>287</v>
      </c>
      <c r="F19" s="56"/>
      <c r="G19" s="56"/>
      <c r="H19" s="56"/>
    </row>
    <row r="20" spans="2:8" ht="18" customHeight="1">
      <c r="B20" s="54"/>
      <c r="C20" s="184"/>
      <c r="D20" s="185"/>
      <c r="E20" s="55" t="s">
        <v>287</v>
      </c>
      <c r="F20" s="56"/>
      <c r="G20" s="56"/>
      <c r="H20" s="56"/>
    </row>
    <row r="21" spans="2:8" ht="18.75" customHeight="1">
      <c r="B21" s="190" t="s">
        <v>292</v>
      </c>
      <c r="C21" s="191"/>
      <c r="D21" s="56"/>
      <c r="E21" s="55" t="s">
        <v>287</v>
      </c>
      <c r="F21" s="56"/>
      <c r="G21" s="56"/>
      <c r="H21" s="56"/>
    </row>
    <row r="22" spans="2:8" ht="18" customHeight="1">
      <c r="B22" s="57" t="s">
        <v>293</v>
      </c>
      <c r="C22" s="58"/>
      <c r="D22" s="59" t="s">
        <v>294</v>
      </c>
      <c r="E22" s="60">
        <f>SUM(E5:E21)</f>
        <v>200</v>
      </c>
      <c r="F22" s="50" t="s">
        <v>295</v>
      </c>
      <c r="G22" s="50"/>
      <c r="H22" s="61"/>
    </row>
    <row r="23" spans="2:8" ht="16.5" customHeight="1">
      <c r="B23" s="57" t="s">
        <v>296</v>
      </c>
      <c r="C23" s="58"/>
      <c r="D23" s="59" t="s">
        <v>297</v>
      </c>
      <c r="E23" s="62">
        <v>0.56499999999999995</v>
      </c>
      <c r="F23" s="50" t="s">
        <v>298</v>
      </c>
      <c r="G23" s="50" t="s">
        <v>299</v>
      </c>
      <c r="H23" s="61"/>
    </row>
    <row r="24" spans="2:8" ht="18" customHeight="1">
      <c r="B24" s="57"/>
      <c r="C24" s="58"/>
      <c r="D24" s="59" t="s">
        <v>300</v>
      </c>
      <c r="E24" s="63">
        <f>+E22*E23</f>
        <v>112.99999999999999</v>
      </c>
      <c r="F24" s="50"/>
      <c r="G24" s="50"/>
      <c r="H24" s="61"/>
    </row>
    <row r="25" spans="2:8" ht="18" hidden="1" customHeight="1">
      <c r="B25" s="49">
        <v>69188</v>
      </c>
      <c r="C25" s="50" t="s">
        <v>301</v>
      </c>
      <c r="D25" s="50" t="s">
        <v>301</v>
      </c>
      <c r="E25" s="49"/>
      <c r="F25" s="50" t="s">
        <v>302</v>
      </c>
      <c r="G25" s="50"/>
    </row>
    <row r="26" spans="2:8" ht="18" hidden="1" customHeight="1">
      <c r="B26" s="49">
        <v>69187</v>
      </c>
      <c r="C26" s="50" t="s">
        <v>303</v>
      </c>
      <c r="D26" s="50" t="s">
        <v>303</v>
      </c>
      <c r="E26" s="49"/>
      <c r="F26" s="50"/>
      <c r="G26" s="50"/>
    </row>
    <row r="27" spans="2:8" ht="8.25" customHeight="1">
      <c r="B27" s="49"/>
      <c r="C27" s="50"/>
      <c r="D27" s="50"/>
      <c r="E27" s="49"/>
      <c r="F27" s="50"/>
      <c r="G27" s="50"/>
    </row>
    <row r="28" spans="2:8" ht="20.100000000000001" customHeight="1">
      <c r="B28" s="64"/>
      <c r="C28" s="64"/>
      <c r="D28" s="64"/>
      <c r="E28" s="49"/>
      <c r="F28" s="50"/>
      <c r="G28" s="50"/>
      <c r="H28" s="50"/>
    </row>
    <row r="29" spans="2:8" s="67" customFormat="1" ht="17.25" customHeight="1">
      <c r="B29" s="65" t="s">
        <v>304</v>
      </c>
      <c r="C29" s="66"/>
      <c r="D29" s="66"/>
      <c r="E29" s="66" t="s">
        <v>305</v>
      </c>
      <c r="F29" s="65"/>
    </row>
    <row r="30" spans="2:8" ht="27" customHeight="1">
      <c r="B30" s="64"/>
      <c r="C30" s="64"/>
      <c r="D30" s="64"/>
      <c r="F30" s="64"/>
    </row>
    <row r="31" spans="2:8" ht="20.100000000000001" customHeight="1">
      <c r="B31" s="65" t="s">
        <v>306</v>
      </c>
      <c r="F31" s="68"/>
    </row>
    <row r="32" spans="2:8" ht="12" customHeight="1">
      <c r="G32" s="51" t="s">
        <v>307</v>
      </c>
    </row>
    <row r="33" spans="1:7" ht="18" customHeight="1">
      <c r="A33" s="47" t="s">
        <v>308</v>
      </c>
      <c r="B33" s="47" t="s">
        <v>309</v>
      </c>
      <c r="G33" s="56"/>
    </row>
    <row r="34" spans="1:7" ht="18" customHeight="1">
      <c r="B34" s="47" t="s">
        <v>310</v>
      </c>
    </row>
    <row r="35" spans="1:7" ht="18" customHeight="1">
      <c r="B35" s="47" t="s">
        <v>311</v>
      </c>
    </row>
    <row r="36" spans="1:7" ht="18" customHeight="1">
      <c r="B36" s="47" t="s">
        <v>312</v>
      </c>
      <c r="D36" s="47" t="s">
        <v>313</v>
      </c>
    </row>
    <row r="37" spans="1:7" ht="14.25" customHeight="1">
      <c r="D37" s="47" t="s">
        <v>314</v>
      </c>
      <c r="F37" s="47" t="s">
        <v>315</v>
      </c>
    </row>
    <row r="38" spans="1:7" ht="14.25" customHeight="1"/>
    <row r="39" spans="1:7" ht="24.75" customHeight="1">
      <c r="B39" s="69" t="s">
        <v>316</v>
      </c>
    </row>
    <row r="40" spans="1:7" ht="15" customHeight="1">
      <c r="B40" s="70" t="s">
        <v>317</v>
      </c>
    </row>
    <row r="41" spans="1:7" ht="15" customHeight="1">
      <c r="B41" s="70" t="s">
        <v>318</v>
      </c>
    </row>
    <row r="42" spans="1:7" ht="15" customHeight="1">
      <c r="B42" s="70" t="s">
        <v>319</v>
      </c>
    </row>
    <row r="43" spans="1:7" ht="15" customHeight="1">
      <c r="A43" s="47" t="s">
        <v>298</v>
      </c>
      <c r="B43" s="47" t="s">
        <v>320</v>
      </c>
    </row>
    <row r="44" spans="1:7" ht="15" customHeight="1">
      <c r="C44" s="47" t="s">
        <v>321</v>
      </c>
    </row>
  </sheetData>
  <mergeCells count="20">
    <mergeCell ref="C20:D20"/>
    <mergeCell ref="B21:C21"/>
    <mergeCell ref="C14:D14"/>
    <mergeCell ref="C15:D15"/>
    <mergeCell ref="C16:D16"/>
    <mergeCell ref="C17:D17"/>
    <mergeCell ref="C18:D18"/>
    <mergeCell ref="C19:D19"/>
    <mergeCell ref="C13:D13"/>
    <mergeCell ref="A1:H1"/>
    <mergeCell ref="C2:D2"/>
    <mergeCell ref="C4:D4"/>
    <mergeCell ref="C5:D5"/>
    <mergeCell ref="C6:D6"/>
    <mergeCell ref="C7:D7"/>
    <mergeCell ref="C8:D8"/>
    <mergeCell ref="C9:D9"/>
    <mergeCell ref="C10:D10"/>
    <mergeCell ref="C11:D11"/>
    <mergeCell ref="C12:D12"/>
  </mergeCells>
  <pageMargins left="0.43" right="0.26" top="0.52" bottom="0.52" header="0.25" footer="0.24"/>
  <pageSetup scale="95" orientation="portrait" horizontalDpi="4294967292" r:id="rId1"/>
  <headerFooter alignWithMargins="0">
    <oddFooter>&amp;L&amp;D  &amp;T&amp;R&amp;F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M198"/>
  <sheetViews>
    <sheetView zoomScale="85" zoomScaleNormal="85" workbookViewId="0">
      <selection activeCell="K10" sqref="K10"/>
    </sheetView>
  </sheetViews>
  <sheetFormatPr defaultRowHeight="15"/>
  <cols>
    <col min="1" max="1" width="2.28515625" customWidth="1"/>
    <col min="2" max="2" width="19.5703125" bestFit="1" customWidth="1"/>
    <col min="3" max="3" width="1.42578125" customWidth="1"/>
    <col min="4" max="4" width="30.7109375" bestFit="1" customWidth="1"/>
    <col min="5" max="5" width="1.140625" style="5" customWidth="1"/>
    <col min="6" max="6" width="9.85546875" bestFit="1" customWidth="1"/>
    <col min="7" max="7" width="10.85546875" bestFit="1" customWidth="1"/>
    <col min="10" max="10" width="29" customWidth="1"/>
    <col min="11" max="11" width="12" customWidth="1"/>
    <col min="12" max="12" width="13.85546875" bestFit="1" customWidth="1"/>
  </cols>
  <sheetData>
    <row r="1" spans="1:13" s="5" customFormat="1">
      <c r="A1"/>
      <c r="B1" t="s">
        <v>90</v>
      </c>
      <c r="C1"/>
      <c r="D1" t="s">
        <v>322</v>
      </c>
      <c r="G1" s="110" t="s">
        <v>340</v>
      </c>
    </row>
    <row r="2" spans="1:13" s="5" customFormat="1">
      <c r="A2"/>
      <c r="B2" s="18"/>
      <c r="C2"/>
      <c r="D2" s="13" t="s">
        <v>276</v>
      </c>
      <c r="E2" s="111"/>
      <c r="M2"/>
    </row>
    <row r="3" spans="1:13">
      <c r="B3" s="19" t="s">
        <v>65</v>
      </c>
      <c r="D3" s="44" t="s">
        <v>91</v>
      </c>
      <c r="E3" s="112"/>
      <c r="F3" s="5"/>
      <c r="G3" s="5" t="s">
        <v>83</v>
      </c>
      <c r="H3" s="5" t="s">
        <v>84</v>
      </c>
      <c r="I3" s="5"/>
      <c r="J3" t="s">
        <v>329</v>
      </c>
    </row>
    <row r="4" spans="1:13">
      <c r="B4" s="19" t="s">
        <v>33</v>
      </c>
      <c r="D4" s="44" t="s">
        <v>92</v>
      </c>
      <c r="E4" s="112"/>
      <c r="F4" s="92" t="s">
        <v>15</v>
      </c>
      <c r="G4" s="13">
        <v>8.1999999999999993</v>
      </c>
      <c r="H4" s="13">
        <v>8.1999999999999993</v>
      </c>
      <c r="J4" s="6" t="s">
        <v>353</v>
      </c>
      <c r="K4" s="159">
        <v>0.3</v>
      </c>
      <c r="L4" t="s">
        <v>334</v>
      </c>
    </row>
    <row r="5" spans="1:13">
      <c r="B5" s="19" t="s">
        <v>34</v>
      </c>
      <c r="D5" s="44" t="s">
        <v>93</v>
      </c>
      <c r="E5" s="112"/>
      <c r="F5" s="92" t="s">
        <v>16</v>
      </c>
      <c r="G5" s="43">
        <v>10.7</v>
      </c>
      <c r="H5" s="43">
        <v>10.7</v>
      </c>
      <c r="J5" s="10" t="s">
        <v>354</v>
      </c>
      <c r="K5" s="160">
        <v>0.57499999999999996</v>
      </c>
      <c r="L5" t="s">
        <v>335</v>
      </c>
    </row>
    <row r="6" spans="1:13">
      <c r="B6" s="19" t="s">
        <v>35</v>
      </c>
      <c r="D6" s="44" t="s">
        <v>94</v>
      </c>
      <c r="E6" s="112"/>
      <c r="F6" s="92" t="s">
        <v>17</v>
      </c>
      <c r="G6" s="14">
        <v>18.399999999999999</v>
      </c>
      <c r="H6" s="14">
        <v>20.9</v>
      </c>
      <c r="J6" s="5"/>
      <c r="K6" s="5"/>
    </row>
    <row r="7" spans="1:13">
      <c r="B7" s="19" t="s">
        <v>36</v>
      </c>
      <c r="D7" s="44" t="s">
        <v>95</v>
      </c>
      <c r="E7" s="112"/>
    </row>
    <row r="8" spans="1:13">
      <c r="B8" s="19" t="s">
        <v>37</v>
      </c>
      <c r="D8" s="44" t="s">
        <v>96</v>
      </c>
      <c r="E8" s="112"/>
      <c r="G8" s="5" t="s">
        <v>27</v>
      </c>
      <c r="I8" t="s">
        <v>336</v>
      </c>
    </row>
    <row r="9" spans="1:13">
      <c r="B9" s="19" t="s">
        <v>38</v>
      </c>
      <c r="D9" s="44" t="s">
        <v>97</v>
      </c>
      <c r="E9" s="112"/>
      <c r="G9" s="13"/>
      <c r="I9" s="13" t="s">
        <v>327</v>
      </c>
    </row>
    <row r="10" spans="1:13">
      <c r="B10" s="19" t="s">
        <v>39</v>
      </c>
      <c r="D10" s="44" t="s">
        <v>98</v>
      </c>
      <c r="E10" s="112"/>
      <c r="G10" s="14" t="s">
        <v>26</v>
      </c>
      <c r="I10" s="14" t="s">
        <v>328</v>
      </c>
    </row>
    <row r="11" spans="1:13">
      <c r="B11" s="19" t="s">
        <v>40</v>
      </c>
      <c r="D11" s="44" t="s">
        <v>99</v>
      </c>
      <c r="E11" s="112"/>
    </row>
    <row r="12" spans="1:13">
      <c r="B12" s="19" t="s">
        <v>326</v>
      </c>
      <c r="D12" s="44" t="s">
        <v>100</v>
      </c>
      <c r="E12" s="112"/>
      <c r="G12" s="5" t="s">
        <v>14</v>
      </c>
      <c r="H12" s="5"/>
    </row>
    <row r="13" spans="1:13">
      <c r="B13" s="19" t="s">
        <v>41</v>
      </c>
      <c r="D13" s="44" t="s">
        <v>101</v>
      </c>
      <c r="E13" s="112"/>
      <c r="G13" s="6">
        <v>1</v>
      </c>
      <c r="H13" s="7">
        <v>0</v>
      </c>
    </row>
    <row r="14" spans="1:13">
      <c r="B14" s="19" t="s">
        <v>42</v>
      </c>
      <c r="D14" s="44" t="s">
        <v>102</v>
      </c>
      <c r="E14" s="112"/>
      <c r="G14" s="8">
        <v>2</v>
      </c>
      <c r="H14" s="9">
        <v>1</v>
      </c>
    </row>
    <row r="15" spans="1:13">
      <c r="B15" s="19" t="s">
        <v>43</v>
      </c>
      <c r="D15" s="44" t="s">
        <v>103</v>
      </c>
      <c r="E15" s="112"/>
      <c r="G15" s="8">
        <v>3</v>
      </c>
      <c r="H15" s="9">
        <v>2</v>
      </c>
    </row>
    <row r="16" spans="1:13">
      <c r="B16" s="19" t="s">
        <v>44</v>
      </c>
      <c r="D16" s="44" t="s">
        <v>104</v>
      </c>
      <c r="E16" s="112"/>
      <c r="G16" s="8">
        <v>4</v>
      </c>
      <c r="H16" s="9">
        <v>3</v>
      </c>
    </row>
    <row r="17" spans="2:9">
      <c r="B17" s="19" t="s">
        <v>45</v>
      </c>
      <c r="D17" s="44" t="s">
        <v>105</v>
      </c>
      <c r="E17" s="112"/>
      <c r="G17" s="8">
        <v>5</v>
      </c>
      <c r="H17" s="9">
        <v>4</v>
      </c>
    </row>
    <row r="18" spans="2:9">
      <c r="B18" s="19" t="s">
        <v>46</v>
      </c>
      <c r="D18" s="44" t="s">
        <v>106</v>
      </c>
      <c r="E18" s="112"/>
      <c r="G18" s="8">
        <v>6</v>
      </c>
      <c r="H18" s="9">
        <v>5</v>
      </c>
    </row>
    <row r="19" spans="2:9">
      <c r="B19" s="19" t="s">
        <v>47</v>
      </c>
      <c r="D19" s="44" t="s">
        <v>107</v>
      </c>
      <c r="E19" s="112"/>
      <c r="G19" s="10">
        <v>7</v>
      </c>
      <c r="H19" s="11">
        <v>6</v>
      </c>
    </row>
    <row r="20" spans="2:9">
      <c r="B20" s="19" t="s">
        <v>48</v>
      </c>
      <c r="D20" s="44" t="s">
        <v>108</v>
      </c>
      <c r="E20" s="112"/>
    </row>
    <row r="21" spans="2:9">
      <c r="B21" s="19" t="s">
        <v>49</v>
      </c>
      <c r="D21" s="44" t="s">
        <v>109</v>
      </c>
      <c r="E21" s="112"/>
      <c r="H21" s="5"/>
      <c r="I21" s="5"/>
    </row>
    <row r="22" spans="2:9">
      <c r="B22" s="19" t="s">
        <v>50</v>
      </c>
      <c r="D22" s="44" t="s">
        <v>110</v>
      </c>
      <c r="E22" s="112"/>
    </row>
    <row r="23" spans="2:9">
      <c r="B23" s="19" t="s">
        <v>51</v>
      </c>
      <c r="D23" s="44" t="s">
        <v>111</v>
      </c>
      <c r="E23" s="112"/>
    </row>
    <row r="24" spans="2:9">
      <c r="B24" s="19" t="s">
        <v>52</v>
      </c>
      <c r="D24" s="44" t="s">
        <v>112</v>
      </c>
      <c r="E24" s="112"/>
    </row>
    <row r="25" spans="2:9">
      <c r="B25" s="19" t="s">
        <v>53</v>
      </c>
      <c r="D25" s="44" t="s">
        <v>113</v>
      </c>
      <c r="E25" s="112"/>
    </row>
    <row r="26" spans="2:9">
      <c r="B26" s="19" t="s">
        <v>54</v>
      </c>
      <c r="D26" s="44" t="s">
        <v>114</v>
      </c>
      <c r="E26" s="112"/>
    </row>
    <row r="27" spans="2:9">
      <c r="B27" s="19" t="s">
        <v>55</v>
      </c>
      <c r="D27" s="44" t="s">
        <v>115</v>
      </c>
      <c r="E27" s="112"/>
    </row>
    <row r="28" spans="2:9">
      <c r="B28" s="19" t="s">
        <v>56</v>
      </c>
      <c r="D28" s="44" t="s">
        <v>116</v>
      </c>
      <c r="E28" s="112"/>
    </row>
    <row r="29" spans="2:9">
      <c r="B29" s="19" t="s">
        <v>57</v>
      </c>
      <c r="D29" s="44" t="s">
        <v>117</v>
      </c>
      <c r="E29" s="112"/>
    </row>
    <row r="30" spans="2:9">
      <c r="B30" s="19" t="s">
        <v>58</v>
      </c>
      <c r="D30" s="44" t="s">
        <v>118</v>
      </c>
      <c r="E30" s="112"/>
    </row>
    <row r="31" spans="2:9">
      <c r="B31" s="19" t="s">
        <v>59</v>
      </c>
      <c r="D31" s="44" t="s">
        <v>119</v>
      </c>
      <c r="E31" s="112"/>
    </row>
    <row r="32" spans="2:9">
      <c r="B32" s="19" t="s">
        <v>60</v>
      </c>
      <c r="D32" s="44" t="s">
        <v>120</v>
      </c>
      <c r="E32" s="112"/>
    </row>
    <row r="33" spans="2:5">
      <c r="B33" s="19" t="s">
        <v>61</v>
      </c>
      <c r="D33" s="44" t="s">
        <v>121</v>
      </c>
      <c r="E33" s="112"/>
    </row>
    <row r="34" spans="2:5">
      <c r="B34" s="19" t="s">
        <v>62</v>
      </c>
      <c r="D34" s="44" t="s">
        <v>122</v>
      </c>
      <c r="E34" s="112"/>
    </row>
    <row r="35" spans="2:5">
      <c r="B35" s="19" t="s">
        <v>63</v>
      </c>
      <c r="D35" s="44" t="s">
        <v>123</v>
      </c>
      <c r="E35" s="112"/>
    </row>
    <row r="36" spans="2:5">
      <c r="B36" s="19" t="s">
        <v>64</v>
      </c>
      <c r="D36" s="44" t="s">
        <v>124</v>
      </c>
      <c r="E36" s="112"/>
    </row>
    <row r="37" spans="2:5">
      <c r="B37" s="19" t="s">
        <v>65</v>
      </c>
      <c r="D37" s="44" t="s">
        <v>125</v>
      </c>
      <c r="E37" s="112"/>
    </row>
    <row r="38" spans="2:5">
      <c r="B38" s="19" t="s">
        <v>66</v>
      </c>
      <c r="D38" s="44" t="s">
        <v>126</v>
      </c>
      <c r="E38" s="112"/>
    </row>
    <row r="39" spans="2:5">
      <c r="B39" s="19" t="s">
        <v>67</v>
      </c>
      <c r="D39" s="44" t="s">
        <v>127</v>
      </c>
      <c r="E39" s="112"/>
    </row>
    <row r="40" spans="2:5">
      <c r="B40" s="19" t="s">
        <v>68</v>
      </c>
      <c r="D40" s="44" t="s">
        <v>128</v>
      </c>
      <c r="E40" s="112"/>
    </row>
    <row r="41" spans="2:5">
      <c r="B41" s="19" t="s">
        <v>69</v>
      </c>
      <c r="D41" s="44" t="s">
        <v>129</v>
      </c>
      <c r="E41" s="112"/>
    </row>
    <row r="42" spans="2:5">
      <c r="B42" s="19" t="s">
        <v>70</v>
      </c>
      <c r="D42" s="44" t="s">
        <v>130</v>
      </c>
      <c r="E42" s="112"/>
    </row>
    <row r="43" spans="2:5">
      <c r="B43" s="19" t="s">
        <v>71</v>
      </c>
      <c r="D43" s="44" t="s">
        <v>131</v>
      </c>
      <c r="E43" s="112"/>
    </row>
    <row r="44" spans="2:5">
      <c r="B44" s="19" t="s">
        <v>72</v>
      </c>
      <c r="D44" s="44" t="s">
        <v>132</v>
      </c>
      <c r="E44" s="112"/>
    </row>
    <row r="45" spans="2:5">
      <c r="B45" s="19" t="s">
        <v>73</v>
      </c>
      <c r="D45" s="44" t="s">
        <v>133</v>
      </c>
      <c r="E45" s="112"/>
    </row>
    <row r="46" spans="2:5">
      <c r="B46" s="19" t="s">
        <v>74</v>
      </c>
      <c r="D46" s="44" t="s">
        <v>134</v>
      </c>
      <c r="E46" s="112"/>
    </row>
    <row r="47" spans="2:5">
      <c r="B47" s="19" t="s">
        <v>75</v>
      </c>
      <c r="D47" s="44" t="s">
        <v>135</v>
      </c>
      <c r="E47" s="112"/>
    </row>
    <row r="48" spans="2:5">
      <c r="B48" s="19" t="s">
        <v>76</v>
      </c>
      <c r="D48" s="44" t="s">
        <v>136</v>
      </c>
      <c r="E48" s="112"/>
    </row>
    <row r="49" spans="2:5">
      <c r="B49" s="19" t="s">
        <v>77</v>
      </c>
      <c r="D49" s="44" t="s">
        <v>137</v>
      </c>
      <c r="E49" s="112"/>
    </row>
    <row r="50" spans="2:5">
      <c r="B50" s="19" t="s">
        <v>78</v>
      </c>
      <c r="D50" s="44" t="s">
        <v>138</v>
      </c>
      <c r="E50" s="112"/>
    </row>
    <row r="51" spans="2:5">
      <c r="B51" s="19" t="s">
        <v>79</v>
      </c>
      <c r="D51" s="44" t="s">
        <v>139</v>
      </c>
      <c r="E51" s="112"/>
    </row>
    <row r="52" spans="2:5">
      <c r="B52" s="19" t="s">
        <v>80</v>
      </c>
      <c r="D52" s="44" t="s">
        <v>140</v>
      </c>
      <c r="E52" s="112"/>
    </row>
    <row r="53" spans="2:5">
      <c r="B53" s="19" t="s">
        <v>81</v>
      </c>
      <c r="D53" s="44" t="s">
        <v>141</v>
      </c>
      <c r="E53" s="112"/>
    </row>
    <row r="54" spans="2:5">
      <c r="B54" s="19" t="s">
        <v>82</v>
      </c>
      <c r="D54" s="44" t="s">
        <v>142</v>
      </c>
      <c r="E54" s="112"/>
    </row>
    <row r="55" spans="2:5">
      <c r="B55" s="19" t="s">
        <v>343</v>
      </c>
      <c r="D55" s="44" t="s">
        <v>143</v>
      </c>
      <c r="E55" s="112"/>
    </row>
    <row r="56" spans="2:5">
      <c r="B56" s="19" t="s">
        <v>342</v>
      </c>
      <c r="D56" s="44" t="s">
        <v>144</v>
      </c>
      <c r="E56" s="112"/>
    </row>
    <row r="57" spans="2:5">
      <c r="B57" s="19" t="s">
        <v>345</v>
      </c>
      <c r="D57" s="44" t="s">
        <v>145</v>
      </c>
      <c r="E57" s="112"/>
    </row>
    <row r="58" spans="2:5">
      <c r="B58" s="19" t="s">
        <v>341</v>
      </c>
      <c r="D58" s="44" t="s">
        <v>146</v>
      </c>
      <c r="E58" s="112"/>
    </row>
    <row r="59" spans="2:5">
      <c r="B59" s="19" t="s">
        <v>344</v>
      </c>
      <c r="D59" s="44" t="s">
        <v>147</v>
      </c>
      <c r="E59" s="112"/>
    </row>
    <row r="60" spans="2:5">
      <c r="B60" s="20" t="s">
        <v>347</v>
      </c>
      <c r="D60" s="44" t="s">
        <v>148</v>
      </c>
      <c r="E60" s="112"/>
    </row>
    <row r="61" spans="2:5">
      <c r="D61" s="44" t="s">
        <v>149</v>
      </c>
      <c r="E61" s="112"/>
    </row>
    <row r="62" spans="2:5">
      <c r="D62" s="44" t="s">
        <v>150</v>
      </c>
      <c r="E62" s="112"/>
    </row>
    <row r="63" spans="2:5">
      <c r="D63" s="44" t="s">
        <v>151</v>
      </c>
      <c r="E63" s="112"/>
    </row>
    <row r="64" spans="2:5">
      <c r="D64" s="44" t="s">
        <v>152</v>
      </c>
      <c r="E64" s="112"/>
    </row>
    <row r="65" spans="4:5">
      <c r="D65" s="44" t="s">
        <v>42</v>
      </c>
      <c r="E65" s="112"/>
    </row>
    <row r="66" spans="4:5">
      <c r="D66" s="44" t="s">
        <v>153</v>
      </c>
      <c r="E66" s="112"/>
    </row>
    <row r="67" spans="4:5">
      <c r="D67" s="44" t="s">
        <v>154</v>
      </c>
      <c r="E67" s="112"/>
    </row>
    <row r="68" spans="4:5">
      <c r="D68" s="44" t="s">
        <v>155</v>
      </c>
      <c r="E68" s="112"/>
    </row>
    <row r="69" spans="4:5">
      <c r="D69" s="44" t="s">
        <v>156</v>
      </c>
      <c r="E69" s="112"/>
    </row>
    <row r="70" spans="4:5">
      <c r="D70" s="44" t="s">
        <v>157</v>
      </c>
      <c r="E70" s="112"/>
    </row>
    <row r="71" spans="4:5">
      <c r="D71" s="44" t="s">
        <v>158</v>
      </c>
      <c r="E71" s="112"/>
    </row>
    <row r="72" spans="4:5">
      <c r="D72" s="44" t="s">
        <v>159</v>
      </c>
      <c r="E72" s="112"/>
    </row>
    <row r="73" spans="4:5">
      <c r="D73" s="44" t="s">
        <v>160</v>
      </c>
      <c r="E73" s="112"/>
    </row>
    <row r="74" spans="4:5">
      <c r="D74" s="44" t="s">
        <v>161</v>
      </c>
      <c r="E74" s="112"/>
    </row>
    <row r="75" spans="4:5">
      <c r="D75" s="44" t="s">
        <v>162</v>
      </c>
      <c r="E75" s="112"/>
    </row>
    <row r="76" spans="4:5">
      <c r="D76" s="44" t="s">
        <v>163</v>
      </c>
      <c r="E76" s="112"/>
    </row>
    <row r="77" spans="4:5">
      <c r="D77" s="44" t="s">
        <v>164</v>
      </c>
      <c r="E77" s="112"/>
    </row>
    <row r="78" spans="4:5">
      <c r="D78" s="44" t="s">
        <v>165</v>
      </c>
      <c r="E78" s="112"/>
    </row>
    <row r="79" spans="4:5">
      <c r="D79" s="44" t="s">
        <v>166</v>
      </c>
      <c r="E79" s="112"/>
    </row>
    <row r="80" spans="4:5">
      <c r="D80" s="44" t="s">
        <v>167</v>
      </c>
      <c r="E80" s="112"/>
    </row>
    <row r="81" spans="4:5">
      <c r="D81" s="44" t="s">
        <v>168</v>
      </c>
      <c r="E81" s="112"/>
    </row>
    <row r="82" spans="4:5">
      <c r="D82" s="44" t="s">
        <v>169</v>
      </c>
      <c r="E82" s="112"/>
    </row>
    <row r="83" spans="4:5">
      <c r="D83" s="44" t="s">
        <v>170</v>
      </c>
      <c r="E83" s="112"/>
    </row>
    <row r="84" spans="4:5">
      <c r="D84" s="44" t="s">
        <v>171</v>
      </c>
      <c r="E84" s="112"/>
    </row>
    <row r="85" spans="4:5">
      <c r="D85" s="44" t="s">
        <v>172</v>
      </c>
      <c r="E85" s="112"/>
    </row>
    <row r="86" spans="4:5">
      <c r="D86" s="44" t="s">
        <v>173</v>
      </c>
      <c r="E86" s="112"/>
    </row>
    <row r="87" spans="4:5">
      <c r="D87" s="44" t="s">
        <v>174</v>
      </c>
      <c r="E87" s="112"/>
    </row>
    <row r="88" spans="4:5">
      <c r="D88" s="44" t="s">
        <v>175</v>
      </c>
      <c r="E88" s="112"/>
    </row>
    <row r="89" spans="4:5">
      <c r="D89" s="44" t="s">
        <v>176</v>
      </c>
      <c r="E89" s="112"/>
    </row>
    <row r="90" spans="4:5">
      <c r="D90" s="44" t="s">
        <v>177</v>
      </c>
      <c r="E90" s="112"/>
    </row>
    <row r="91" spans="4:5">
      <c r="D91" s="44" t="s">
        <v>178</v>
      </c>
      <c r="E91" s="112"/>
    </row>
    <row r="92" spans="4:5">
      <c r="D92" s="44" t="s">
        <v>179</v>
      </c>
      <c r="E92" s="112"/>
    </row>
    <row r="93" spans="4:5">
      <c r="D93" s="44" t="s">
        <v>180</v>
      </c>
      <c r="E93" s="112"/>
    </row>
    <row r="94" spans="4:5">
      <c r="D94" s="44" t="s">
        <v>181</v>
      </c>
      <c r="E94" s="112"/>
    </row>
    <row r="95" spans="4:5">
      <c r="D95" s="44" t="s">
        <v>182</v>
      </c>
      <c r="E95" s="112"/>
    </row>
    <row r="96" spans="4:5">
      <c r="D96" s="44" t="s">
        <v>183</v>
      </c>
      <c r="E96" s="112"/>
    </row>
    <row r="97" spans="4:5">
      <c r="D97" s="44" t="s">
        <v>184</v>
      </c>
      <c r="E97" s="112"/>
    </row>
    <row r="98" spans="4:5">
      <c r="D98" s="44" t="s">
        <v>185</v>
      </c>
      <c r="E98" s="112"/>
    </row>
    <row r="99" spans="4:5">
      <c r="D99" s="44" t="s">
        <v>186</v>
      </c>
      <c r="E99" s="112"/>
    </row>
    <row r="100" spans="4:5">
      <c r="D100" s="44" t="s">
        <v>187</v>
      </c>
      <c r="E100" s="112"/>
    </row>
    <row r="101" spans="4:5">
      <c r="D101" s="44" t="s">
        <v>188</v>
      </c>
      <c r="E101" s="112"/>
    </row>
    <row r="102" spans="4:5">
      <c r="D102" s="44" t="s">
        <v>189</v>
      </c>
      <c r="E102" s="112"/>
    </row>
    <row r="103" spans="4:5">
      <c r="D103" s="44" t="s">
        <v>190</v>
      </c>
      <c r="E103" s="112"/>
    </row>
    <row r="104" spans="4:5">
      <c r="D104" s="44" t="s">
        <v>191</v>
      </c>
      <c r="E104" s="112"/>
    </row>
    <row r="105" spans="4:5">
      <c r="D105" s="44" t="s">
        <v>192</v>
      </c>
      <c r="E105" s="112"/>
    </row>
    <row r="106" spans="4:5">
      <c r="D106" s="44" t="s">
        <v>193</v>
      </c>
      <c r="E106" s="112"/>
    </row>
    <row r="107" spans="4:5">
      <c r="D107" s="44" t="s">
        <v>194</v>
      </c>
      <c r="E107" s="112"/>
    </row>
    <row r="108" spans="4:5">
      <c r="D108" s="44" t="s">
        <v>195</v>
      </c>
      <c r="E108" s="112"/>
    </row>
    <row r="109" spans="4:5">
      <c r="D109" s="44" t="s">
        <v>196</v>
      </c>
      <c r="E109" s="112"/>
    </row>
    <row r="110" spans="4:5">
      <c r="D110" s="44" t="s">
        <v>197</v>
      </c>
      <c r="E110" s="112"/>
    </row>
    <row r="111" spans="4:5">
      <c r="D111" s="44" t="s">
        <v>198</v>
      </c>
      <c r="E111" s="112"/>
    </row>
    <row r="112" spans="4:5">
      <c r="D112" s="44" t="s">
        <v>199</v>
      </c>
      <c r="E112" s="112"/>
    </row>
    <row r="113" spans="4:5">
      <c r="D113" s="44" t="s">
        <v>200</v>
      </c>
      <c r="E113" s="112"/>
    </row>
    <row r="114" spans="4:5">
      <c r="D114" s="44" t="s">
        <v>201</v>
      </c>
      <c r="E114" s="112"/>
    </row>
    <row r="115" spans="4:5">
      <c r="D115" s="44" t="s">
        <v>202</v>
      </c>
      <c r="E115" s="112"/>
    </row>
    <row r="116" spans="4:5">
      <c r="D116" s="44" t="s">
        <v>203</v>
      </c>
      <c r="E116" s="112"/>
    </row>
    <row r="117" spans="4:5">
      <c r="D117" s="44" t="s">
        <v>204</v>
      </c>
      <c r="E117" s="112"/>
    </row>
    <row r="118" spans="4:5">
      <c r="D118" s="44" t="s">
        <v>205</v>
      </c>
      <c r="E118" s="112"/>
    </row>
    <row r="119" spans="4:5">
      <c r="D119" s="44" t="s">
        <v>206</v>
      </c>
      <c r="E119" s="112"/>
    </row>
    <row r="120" spans="4:5">
      <c r="D120" s="44" t="s">
        <v>207</v>
      </c>
      <c r="E120" s="112"/>
    </row>
    <row r="121" spans="4:5">
      <c r="D121" s="44" t="s">
        <v>208</v>
      </c>
      <c r="E121" s="112"/>
    </row>
    <row r="122" spans="4:5">
      <c r="D122" s="44" t="s">
        <v>209</v>
      </c>
      <c r="E122" s="112"/>
    </row>
    <row r="123" spans="4:5">
      <c r="D123" s="44" t="s">
        <v>210</v>
      </c>
      <c r="E123" s="112"/>
    </row>
    <row r="124" spans="4:5">
      <c r="D124" s="44" t="s">
        <v>211</v>
      </c>
      <c r="E124" s="112"/>
    </row>
    <row r="125" spans="4:5">
      <c r="D125" s="44" t="s">
        <v>212</v>
      </c>
      <c r="E125" s="112"/>
    </row>
    <row r="126" spans="4:5">
      <c r="D126" s="44" t="s">
        <v>213</v>
      </c>
      <c r="E126" s="112"/>
    </row>
    <row r="127" spans="4:5">
      <c r="D127" s="44" t="s">
        <v>214</v>
      </c>
      <c r="E127" s="112"/>
    </row>
    <row r="128" spans="4:5">
      <c r="D128" s="44" t="s">
        <v>215</v>
      </c>
      <c r="E128" s="112"/>
    </row>
    <row r="129" spans="4:5">
      <c r="D129" s="44" t="s">
        <v>216</v>
      </c>
      <c r="E129" s="112"/>
    </row>
    <row r="130" spans="4:5">
      <c r="D130" s="44" t="s">
        <v>217</v>
      </c>
      <c r="E130" s="112"/>
    </row>
    <row r="131" spans="4:5">
      <c r="D131" s="44" t="s">
        <v>218</v>
      </c>
      <c r="E131" s="112"/>
    </row>
    <row r="132" spans="4:5">
      <c r="D132" s="44" t="s">
        <v>219</v>
      </c>
      <c r="E132" s="112"/>
    </row>
    <row r="133" spans="4:5">
      <c r="D133" s="44" t="s">
        <v>220</v>
      </c>
      <c r="E133" s="112"/>
    </row>
    <row r="134" spans="4:5">
      <c r="D134" s="44" t="s">
        <v>221</v>
      </c>
      <c r="E134" s="112"/>
    </row>
    <row r="135" spans="4:5">
      <c r="D135" s="44" t="s">
        <v>222</v>
      </c>
      <c r="E135" s="112"/>
    </row>
    <row r="136" spans="4:5">
      <c r="D136" s="44" t="s">
        <v>223</v>
      </c>
      <c r="E136" s="112"/>
    </row>
    <row r="137" spans="4:5">
      <c r="D137" s="44" t="s">
        <v>224</v>
      </c>
      <c r="E137" s="112"/>
    </row>
    <row r="138" spans="4:5">
      <c r="D138" s="44" t="s">
        <v>225</v>
      </c>
      <c r="E138" s="112"/>
    </row>
    <row r="139" spans="4:5">
      <c r="D139" s="44" t="s">
        <v>226</v>
      </c>
      <c r="E139" s="112"/>
    </row>
    <row r="140" spans="4:5">
      <c r="D140" s="44" t="s">
        <v>227</v>
      </c>
      <c r="E140" s="112"/>
    </row>
    <row r="141" spans="4:5">
      <c r="D141" s="44" t="s">
        <v>228</v>
      </c>
      <c r="E141" s="112"/>
    </row>
    <row r="142" spans="4:5">
      <c r="D142" s="44" t="s">
        <v>229</v>
      </c>
      <c r="E142" s="112"/>
    </row>
    <row r="143" spans="4:5">
      <c r="D143" s="44" t="s">
        <v>230</v>
      </c>
      <c r="E143" s="112"/>
    </row>
    <row r="144" spans="4:5">
      <c r="D144" s="44" t="s">
        <v>231</v>
      </c>
      <c r="E144" s="112"/>
    </row>
    <row r="145" spans="4:5">
      <c r="D145" s="44" t="s">
        <v>232</v>
      </c>
      <c r="E145" s="112"/>
    </row>
    <row r="146" spans="4:5">
      <c r="D146" s="44" t="s">
        <v>233</v>
      </c>
      <c r="E146" s="112"/>
    </row>
    <row r="147" spans="4:5">
      <c r="D147" s="44" t="s">
        <v>234</v>
      </c>
      <c r="E147" s="112"/>
    </row>
    <row r="148" spans="4:5">
      <c r="D148" s="44" t="s">
        <v>235</v>
      </c>
      <c r="E148" s="112"/>
    </row>
    <row r="149" spans="4:5">
      <c r="D149" s="44" t="s">
        <v>236</v>
      </c>
      <c r="E149" s="112"/>
    </row>
    <row r="150" spans="4:5">
      <c r="D150" s="44" t="s">
        <v>237</v>
      </c>
      <c r="E150" s="112"/>
    </row>
    <row r="151" spans="4:5">
      <c r="D151" s="44" t="s">
        <v>238</v>
      </c>
      <c r="E151" s="112"/>
    </row>
    <row r="152" spans="4:5">
      <c r="D152" s="44" t="s">
        <v>239</v>
      </c>
      <c r="E152" s="112"/>
    </row>
    <row r="153" spans="4:5">
      <c r="D153" s="44" t="s">
        <v>240</v>
      </c>
      <c r="E153" s="112"/>
    </row>
    <row r="154" spans="4:5">
      <c r="D154" s="44" t="s">
        <v>241</v>
      </c>
      <c r="E154" s="112"/>
    </row>
    <row r="155" spans="4:5">
      <c r="D155" s="44" t="s">
        <v>242</v>
      </c>
      <c r="E155" s="112"/>
    </row>
    <row r="156" spans="4:5">
      <c r="D156" s="44" t="s">
        <v>243</v>
      </c>
      <c r="E156" s="112"/>
    </row>
    <row r="157" spans="4:5">
      <c r="D157" s="44" t="s">
        <v>244</v>
      </c>
      <c r="E157" s="112"/>
    </row>
    <row r="158" spans="4:5">
      <c r="D158" s="44" t="s">
        <v>245</v>
      </c>
      <c r="E158" s="112"/>
    </row>
    <row r="159" spans="4:5">
      <c r="D159" s="44" t="s">
        <v>246</v>
      </c>
      <c r="E159" s="112"/>
    </row>
    <row r="160" spans="4:5">
      <c r="D160" s="44" t="s">
        <v>247</v>
      </c>
      <c r="E160" s="112"/>
    </row>
    <row r="161" spans="4:5">
      <c r="D161" s="44" t="s">
        <v>248</v>
      </c>
      <c r="E161" s="112"/>
    </row>
    <row r="162" spans="4:5">
      <c r="D162" s="44" t="s">
        <v>249</v>
      </c>
      <c r="E162" s="112"/>
    </row>
    <row r="163" spans="4:5">
      <c r="D163" s="44" t="s">
        <v>250</v>
      </c>
      <c r="E163" s="112"/>
    </row>
    <row r="164" spans="4:5">
      <c r="D164" s="44" t="s">
        <v>251</v>
      </c>
      <c r="E164" s="112"/>
    </row>
    <row r="165" spans="4:5">
      <c r="D165" s="44" t="s">
        <v>252</v>
      </c>
      <c r="E165" s="112"/>
    </row>
    <row r="166" spans="4:5">
      <c r="D166" s="44" t="s">
        <v>253</v>
      </c>
      <c r="E166" s="112"/>
    </row>
    <row r="167" spans="4:5">
      <c r="D167" s="44" t="s">
        <v>254</v>
      </c>
      <c r="E167" s="112"/>
    </row>
    <row r="168" spans="4:5">
      <c r="D168" s="44" t="s">
        <v>255</v>
      </c>
      <c r="E168" s="112"/>
    </row>
    <row r="169" spans="4:5">
      <c r="D169" s="44" t="s">
        <v>256</v>
      </c>
      <c r="E169" s="112"/>
    </row>
    <row r="170" spans="4:5">
      <c r="D170" s="44" t="s">
        <v>257</v>
      </c>
      <c r="E170" s="112"/>
    </row>
    <row r="171" spans="4:5">
      <c r="D171" s="44" t="s">
        <v>258</v>
      </c>
      <c r="E171" s="112"/>
    </row>
    <row r="172" spans="4:5">
      <c r="D172" s="44" t="s">
        <v>259</v>
      </c>
      <c r="E172" s="112"/>
    </row>
    <row r="173" spans="4:5">
      <c r="D173" s="44" t="s">
        <v>260</v>
      </c>
      <c r="E173" s="112"/>
    </row>
    <row r="174" spans="4:5">
      <c r="D174" s="44" t="s">
        <v>261</v>
      </c>
      <c r="E174" s="112"/>
    </row>
    <row r="175" spans="4:5">
      <c r="D175" s="44" t="s">
        <v>262</v>
      </c>
      <c r="E175" s="112"/>
    </row>
    <row r="176" spans="4:5">
      <c r="D176" s="44" t="s">
        <v>263</v>
      </c>
      <c r="E176" s="112"/>
    </row>
    <row r="177" spans="4:5">
      <c r="D177" s="44" t="s">
        <v>264</v>
      </c>
      <c r="E177" s="112"/>
    </row>
    <row r="178" spans="4:5">
      <c r="D178" s="44" t="s">
        <v>265</v>
      </c>
      <c r="E178" s="112"/>
    </row>
    <row r="179" spans="4:5">
      <c r="D179" s="44" t="s">
        <v>266</v>
      </c>
      <c r="E179" s="112"/>
    </row>
    <row r="180" spans="4:5">
      <c r="D180" s="44" t="s">
        <v>267</v>
      </c>
      <c r="E180" s="112"/>
    </row>
    <row r="181" spans="4:5">
      <c r="D181" s="44" t="s">
        <v>268</v>
      </c>
      <c r="E181" s="112"/>
    </row>
    <row r="182" spans="4:5">
      <c r="D182" s="44" t="s">
        <v>269</v>
      </c>
      <c r="E182" s="112"/>
    </row>
    <row r="183" spans="4:5">
      <c r="D183" s="44" t="s">
        <v>270</v>
      </c>
      <c r="E183" s="112"/>
    </row>
    <row r="184" spans="4:5">
      <c r="D184" s="44" t="s">
        <v>271</v>
      </c>
      <c r="E184" s="112"/>
    </row>
    <row r="185" spans="4:5">
      <c r="D185" s="44" t="s">
        <v>272</v>
      </c>
      <c r="E185" s="112"/>
    </row>
    <row r="186" spans="4:5">
      <c r="D186" s="44" t="s">
        <v>273</v>
      </c>
      <c r="E186" s="112"/>
    </row>
    <row r="187" spans="4:5">
      <c r="D187" s="44" t="s">
        <v>274</v>
      </c>
      <c r="E187" s="112"/>
    </row>
    <row r="188" spans="4:5">
      <c r="D188" s="44" t="s">
        <v>275</v>
      </c>
      <c r="E188" s="112"/>
    </row>
    <row r="189" spans="4:5">
      <c r="D189" s="44" t="s">
        <v>276</v>
      </c>
      <c r="E189" s="112"/>
    </row>
    <row r="190" spans="4:5">
      <c r="D190" s="44" t="s">
        <v>277</v>
      </c>
      <c r="E190" s="112"/>
    </row>
    <row r="191" spans="4:5">
      <c r="D191" s="44" t="s">
        <v>278</v>
      </c>
      <c r="E191" s="112"/>
    </row>
    <row r="192" spans="4:5">
      <c r="D192" s="44" t="s">
        <v>279</v>
      </c>
      <c r="E192" s="112"/>
    </row>
    <row r="193" spans="4:5">
      <c r="D193" s="44" t="s">
        <v>280</v>
      </c>
      <c r="E193" s="112"/>
    </row>
    <row r="194" spans="4:5">
      <c r="D194" s="44" t="s">
        <v>281</v>
      </c>
      <c r="E194" s="112"/>
    </row>
    <row r="195" spans="4:5">
      <c r="D195" s="44" t="s">
        <v>282</v>
      </c>
      <c r="E195" s="112"/>
    </row>
    <row r="196" spans="4:5">
      <c r="D196" s="44" t="s">
        <v>283</v>
      </c>
      <c r="E196" s="112"/>
    </row>
    <row r="197" spans="4:5">
      <c r="D197" s="44" t="s">
        <v>284</v>
      </c>
      <c r="E197" s="112"/>
    </row>
    <row r="198" spans="4:5">
      <c r="D198" s="45" t="s">
        <v>285</v>
      </c>
      <c r="E198" s="11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1" sqref="H21"/>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27</vt:i4>
      </vt:variant>
    </vt:vector>
  </HeadingPairs>
  <TitlesOfParts>
    <vt:vector size="31" baseType="lpstr">
      <vt:lpstr>TravelReimbursement</vt:lpstr>
      <vt:lpstr>MileageWorksheet</vt:lpstr>
      <vt:lpstr>parameters</vt:lpstr>
      <vt:lpstr>Sheet1</vt:lpstr>
      <vt:lpstr>a_cartype</vt:lpstr>
      <vt:lpstr>a_countries</vt:lpstr>
      <vt:lpstr>a_states</vt:lpstr>
      <vt:lpstr>a_x</vt:lpstr>
      <vt:lpstr>a_yn</vt:lpstr>
      <vt:lpstr>f_car_higherrate</vt:lpstr>
      <vt:lpstr>f_city</vt:lpstr>
      <vt:lpstr>f_costcode</vt:lpstr>
      <vt:lpstr>f_country</vt:lpstr>
      <vt:lpstr>f_depdate</vt:lpstr>
      <vt:lpstr>f_deptime</vt:lpstr>
      <vt:lpstr>f_name</vt:lpstr>
      <vt:lpstr>f_PID</vt:lpstr>
      <vt:lpstr>f_purpose</vt:lpstr>
      <vt:lpstr>f_retdate</vt:lpstr>
      <vt:lpstr>f_rettime</vt:lpstr>
      <vt:lpstr>f_state</vt:lpstr>
      <vt:lpstr>InState</vt:lpstr>
      <vt:lpstr>OutofState</vt:lpstr>
      <vt:lpstr>MileageWorksheet!Print_Area</vt:lpstr>
      <vt:lpstr>TravelReimbursement!Print_Area</vt:lpstr>
      <vt:lpstr>TravelReimbursement!Print_Titles</vt:lpstr>
      <vt:lpstr>r_mileage_higher</vt:lpstr>
      <vt:lpstr>r_mileage_lower</vt:lpstr>
      <vt:lpstr>r_totalmileage</vt:lpstr>
      <vt:lpstr>t_weekday</vt:lpstr>
      <vt:lpstr>toggle_state</vt:lpstr>
    </vt:vector>
  </TitlesOfParts>
  <Company>The University of North Carolina at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dc:creator>
  <cp:lastModifiedBy>Lenovo User</cp:lastModifiedBy>
  <cp:lastPrinted>2015-01-29T19:23:31Z</cp:lastPrinted>
  <dcterms:created xsi:type="dcterms:W3CDTF">2013-12-05T21:10:45Z</dcterms:created>
  <dcterms:modified xsi:type="dcterms:W3CDTF">2018-01-08T05:39:42Z</dcterms:modified>
</cp:coreProperties>
</file>